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935"/>
  </bookViews>
  <sheets>
    <sheet name="1" sheetId="1" r:id="rId1"/>
    <sheet name="2" sheetId="11" r:id="rId2"/>
    <sheet name="4" sheetId="10" r:id="rId3"/>
    <sheet name="3" sheetId="6" r:id="rId4"/>
    <sheet name="5" sheetId="12" r:id="rId5"/>
  </sheets>
  <calcPr calcId="145621"/>
</workbook>
</file>

<file path=xl/calcChain.xml><?xml version="1.0" encoding="utf-8"?>
<calcChain xmlns="http://schemas.openxmlformats.org/spreadsheetml/2006/main">
  <c r="E26" i="6" l="1"/>
  <c r="D26" i="6"/>
  <c r="C26" i="6"/>
  <c r="C34" i="6" s="1"/>
  <c r="E25" i="6"/>
  <c r="D25" i="6"/>
  <c r="C25" i="6"/>
  <c r="C33" i="6" s="1"/>
  <c r="E20" i="6"/>
  <c r="F20" i="6" s="1"/>
  <c r="E19" i="6"/>
  <c r="D33" i="6" s="1"/>
  <c r="D16" i="6"/>
  <c r="D15" i="6"/>
  <c r="K13" i="6"/>
  <c r="I13" i="6"/>
  <c r="J12" i="6"/>
  <c r="D12" i="6"/>
  <c r="C12" i="6"/>
  <c r="C16" i="6" s="1"/>
  <c r="H11" i="6"/>
  <c r="D11" i="6"/>
  <c r="C11" i="6"/>
  <c r="C15" i="6" s="1"/>
  <c r="K8" i="6"/>
  <c r="I8" i="6"/>
  <c r="J7" i="6"/>
  <c r="H6" i="6"/>
  <c r="E26" i="12"/>
  <c r="D26" i="12"/>
  <c r="C26" i="12"/>
  <c r="C34" i="12" s="1"/>
  <c r="E25" i="12"/>
  <c r="D25" i="12"/>
  <c r="C25" i="12"/>
  <c r="C33" i="12" s="1"/>
  <c r="E20" i="12"/>
  <c r="F20" i="12" s="1"/>
  <c r="E19" i="12"/>
  <c r="F21" i="12" s="1"/>
  <c r="D16" i="12"/>
  <c r="D15" i="12"/>
  <c r="K13" i="12"/>
  <c r="I13" i="12"/>
  <c r="K12" i="12"/>
  <c r="J12" i="12"/>
  <c r="D12" i="12"/>
  <c r="C12" i="12"/>
  <c r="C16" i="12" s="1"/>
  <c r="H11" i="12"/>
  <c r="D11" i="12"/>
  <c r="C11" i="12"/>
  <c r="C15" i="12" s="1"/>
  <c r="K8" i="12"/>
  <c r="I8" i="12"/>
  <c r="K7" i="12"/>
  <c r="J7" i="12"/>
  <c r="H6" i="12"/>
  <c r="E26" i="11"/>
  <c r="D26" i="11"/>
  <c r="C26" i="11"/>
  <c r="C34" i="11" s="1"/>
  <c r="E25" i="11"/>
  <c r="D25" i="11"/>
  <c r="C25" i="11"/>
  <c r="C33" i="11" s="1"/>
  <c r="E20" i="11"/>
  <c r="K8" i="11" s="1"/>
  <c r="E19" i="11"/>
  <c r="D33" i="11" s="1"/>
  <c r="D16" i="11"/>
  <c r="D15" i="11"/>
  <c r="K13" i="11"/>
  <c r="I13" i="11"/>
  <c r="K12" i="11"/>
  <c r="J12" i="11"/>
  <c r="D12" i="11"/>
  <c r="C12" i="11"/>
  <c r="C16" i="11" s="1"/>
  <c r="H11" i="11"/>
  <c r="D11" i="11"/>
  <c r="C11" i="11"/>
  <c r="C15" i="11" s="1"/>
  <c r="I8" i="11"/>
  <c r="K7" i="11"/>
  <c r="J7" i="11"/>
  <c r="H6" i="11"/>
  <c r="E22" i="1"/>
  <c r="F22" i="1" s="1"/>
  <c r="E21" i="1"/>
  <c r="K14" i="1" s="1"/>
  <c r="E20" i="10"/>
  <c r="K8" i="10" s="1"/>
  <c r="E19" i="10"/>
  <c r="D33" i="10" s="1"/>
  <c r="E33" i="10" s="1"/>
  <c r="E26" i="10"/>
  <c r="D26" i="10"/>
  <c r="C26" i="10"/>
  <c r="C34" i="10" s="1"/>
  <c r="E25" i="10"/>
  <c r="D25" i="10"/>
  <c r="C25" i="10"/>
  <c r="C33" i="10" s="1"/>
  <c r="D16" i="10"/>
  <c r="D15" i="10"/>
  <c r="I13" i="10"/>
  <c r="J12" i="10"/>
  <c r="D12" i="10"/>
  <c r="C12" i="10"/>
  <c r="C16" i="10" s="1"/>
  <c r="H11" i="10"/>
  <c r="D11" i="10"/>
  <c r="C11" i="10"/>
  <c r="C15" i="10" s="1"/>
  <c r="I8" i="10"/>
  <c r="J7" i="10"/>
  <c r="H6" i="10"/>
  <c r="J14" i="1"/>
  <c r="J9" i="1"/>
  <c r="I15" i="1"/>
  <c r="I10" i="1"/>
  <c r="K7" i="6" l="1"/>
  <c r="K12" i="6"/>
  <c r="D34" i="6"/>
  <c r="E34" i="6" s="1"/>
  <c r="E33" i="6"/>
  <c r="F21" i="6"/>
  <c r="D27" i="6"/>
  <c r="D29" i="6" s="1"/>
  <c r="C29" i="6"/>
  <c r="C37" i="6" s="1"/>
  <c r="F19" i="6"/>
  <c r="E27" i="6"/>
  <c r="E29" i="6" s="1"/>
  <c r="C30" i="6"/>
  <c r="C38" i="6" s="1"/>
  <c r="F20" i="10"/>
  <c r="F19" i="10"/>
  <c r="F21" i="10"/>
  <c r="D35" i="1"/>
  <c r="E35" i="1" s="1"/>
  <c r="K10" i="1"/>
  <c r="F21" i="1"/>
  <c r="K15" i="1"/>
  <c r="K9" i="1"/>
  <c r="F23" i="1"/>
  <c r="F20" i="11"/>
  <c r="F21" i="11"/>
  <c r="F19" i="11"/>
  <c r="F19" i="12"/>
  <c r="E22" i="12" s="1"/>
  <c r="E27" i="12"/>
  <c r="E29" i="12" s="1"/>
  <c r="C30" i="12"/>
  <c r="C38" i="12" s="1"/>
  <c r="D33" i="12"/>
  <c r="D27" i="12"/>
  <c r="D29" i="12" s="1"/>
  <c r="C29" i="12"/>
  <c r="C37" i="12" s="1"/>
  <c r="D34" i="11"/>
  <c r="E34" i="11" s="1"/>
  <c r="E33" i="11"/>
  <c r="E27" i="11"/>
  <c r="E30" i="11" s="1"/>
  <c r="C30" i="11"/>
  <c r="C38" i="11" s="1"/>
  <c r="D27" i="11"/>
  <c r="D30" i="11" s="1"/>
  <c r="C29" i="11"/>
  <c r="C37" i="11" s="1"/>
  <c r="K12" i="10"/>
  <c r="K7" i="10"/>
  <c r="K13" i="10"/>
  <c r="D34" i="10"/>
  <c r="E34" i="10" s="1"/>
  <c r="E27" i="10"/>
  <c r="E30" i="10" s="1"/>
  <c r="C30" i="10"/>
  <c r="C38" i="10" s="1"/>
  <c r="D27" i="10"/>
  <c r="D30" i="10" s="1"/>
  <c r="C29" i="10"/>
  <c r="C37" i="10" s="1"/>
  <c r="H8" i="1"/>
  <c r="D18" i="1"/>
  <c r="D17" i="1"/>
  <c r="D14" i="1"/>
  <c r="D13" i="1"/>
  <c r="C14" i="1"/>
  <c r="H13" i="1" s="1"/>
  <c r="C13" i="1"/>
  <c r="C17" i="1" s="1"/>
  <c r="D35" i="11" l="1"/>
  <c r="E22" i="11"/>
  <c r="D36" i="1"/>
  <c r="E36" i="1" s="1"/>
  <c r="E22" i="6"/>
  <c r="D30" i="6"/>
  <c r="D35" i="6"/>
  <c r="D37" i="6" s="1"/>
  <c r="E30" i="6"/>
  <c r="D38" i="6"/>
  <c r="E35" i="6"/>
  <c r="E38" i="6" s="1"/>
  <c r="E22" i="10"/>
  <c r="E24" i="1"/>
  <c r="C18" i="1"/>
  <c r="E30" i="12"/>
  <c r="D34" i="12"/>
  <c r="E34" i="12" s="1"/>
  <c r="E33" i="12"/>
  <c r="D30" i="12"/>
  <c r="E29" i="11"/>
  <c r="D29" i="11"/>
  <c r="E35" i="11"/>
  <c r="E37" i="11" s="1"/>
  <c r="D37" i="11"/>
  <c r="D38" i="11"/>
  <c r="D29" i="10"/>
  <c r="D35" i="10"/>
  <c r="D37" i="10" s="1"/>
  <c r="E29" i="10"/>
  <c r="E35" i="10"/>
  <c r="E37" i="10" s="1"/>
  <c r="E28" i="1"/>
  <c r="E27" i="1"/>
  <c r="D28" i="1"/>
  <c r="C28" i="1"/>
  <c r="C36" i="1" s="1"/>
  <c r="C27" i="1"/>
  <c r="C31" i="1" s="1"/>
  <c r="C39" i="1" s="1"/>
  <c r="D27" i="1"/>
  <c r="D37" i="1" l="1"/>
  <c r="D40" i="1" s="1"/>
  <c r="E37" i="6"/>
  <c r="D29" i="1"/>
  <c r="D31" i="1" s="1"/>
  <c r="C32" i="1"/>
  <c r="C40" i="1" s="1"/>
  <c r="C35" i="1"/>
  <c r="E29" i="1"/>
  <c r="E31" i="1" s="1"/>
  <c r="E35" i="12"/>
  <c r="E37" i="12" s="1"/>
  <c r="D35" i="12"/>
  <c r="E38" i="11"/>
  <c r="D38" i="10"/>
  <c r="E38" i="10"/>
  <c r="E37" i="1"/>
  <c r="E40" i="1" s="1"/>
  <c r="D39" i="1" l="1"/>
  <c r="D32" i="1"/>
  <c r="E32" i="1"/>
  <c r="D38" i="12"/>
  <c r="D37" i="12"/>
  <c r="E38" i="12"/>
  <c r="E39" i="1"/>
</calcChain>
</file>

<file path=xl/sharedStrings.xml><?xml version="1.0" encoding="utf-8"?>
<sst xmlns="http://schemas.openxmlformats.org/spreadsheetml/2006/main" count="151" uniqueCount="27">
  <si>
    <t>Tiempo Disponible por mes (horas)</t>
  </si>
  <si>
    <t>Proceso</t>
  </si>
  <si>
    <t>Tiempo requerido por unidad  (horas)</t>
  </si>
  <si>
    <t>Tiempo requerido por unidad (horas)</t>
  </si>
  <si>
    <t>Fabricación</t>
  </si>
  <si>
    <t>Ensamble</t>
  </si>
  <si>
    <t>U =</t>
  </si>
  <si>
    <t>Prod  (X)</t>
  </si>
  <si>
    <t>Prod  (Y)</t>
  </si>
  <si>
    <t>para X</t>
  </si>
  <si>
    <t>para Y</t>
  </si>
  <si>
    <t>A</t>
  </si>
  <si>
    <t>C</t>
  </si>
  <si>
    <t>B</t>
  </si>
  <si>
    <t>P</t>
  </si>
  <si>
    <t>Q</t>
  </si>
  <si>
    <t>D</t>
  </si>
  <si>
    <t>(BQ-DP)/(BC-AD)</t>
  </si>
  <si>
    <t>(AQ-CP)/(AD-CB)</t>
  </si>
  <si>
    <t>Utilidad (c/u)</t>
  </si>
  <si>
    <t>prod. Posible</t>
  </si>
  <si>
    <t>Excedente</t>
  </si>
  <si>
    <t>e / e</t>
  </si>
  <si>
    <t>INECUACIONES:</t>
  </si>
  <si>
    <t>X</t>
  </si>
  <si>
    <t>Y</t>
  </si>
  <si>
    <r>
      <t xml:space="preserve">Sólo digite los valores escritos en color </t>
    </r>
    <r>
      <rPr>
        <b/>
        <sz val="11"/>
        <color theme="9" tint="-0.249977111117893"/>
        <rFont val="Calibri"/>
        <family val="2"/>
        <scheme val="minor"/>
      </rPr>
      <t>NARANJA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</si>
</sst>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mbria"/>
      <family val="1"/>
    </font>
    <font>
      <sz val="14"/>
      <color theme="1"/>
      <name val="Calibri"/>
      <family val="2"/>
      <scheme val="minor"/>
    </font>
    <font>
      <sz val="10"/>
      <color theme="1"/>
      <name val="Cambria"/>
      <family val="1"/>
    </font>
    <font>
      <sz val="10"/>
      <color theme="1"/>
      <name val="Calibri"/>
      <family val="2"/>
      <scheme val="minor"/>
    </font>
    <font>
      <sz val="12"/>
      <color theme="1"/>
      <name val="Cambria"/>
      <family val="1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4"/>
      <color theme="9" tint="-0.249977111117893"/>
      <name val="Cambria"/>
      <family val="1"/>
    </font>
    <font>
      <b/>
      <sz val="14"/>
      <color theme="9" tint="-0.249977111117893"/>
      <name val="Calibri"/>
      <family val="2"/>
      <scheme val="minor"/>
    </font>
    <font>
      <b/>
      <sz val="12"/>
      <color theme="9" tint="-0.249977111117893"/>
      <name val="Cambria"/>
      <family val="1"/>
    </font>
    <font>
      <b/>
      <sz val="12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FD8E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rgb="FF8064A2"/>
      </left>
      <right style="medium">
        <color rgb="FF8064A2"/>
      </right>
      <top style="medium">
        <color rgb="FF8064A2"/>
      </top>
      <bottom style="thick">
        <color rgb="FF8064A2"/>
      </bottom>
      <diagonal/>
    </border>
    <border>
      <left/>
      <right style="medium">
        <color rgb="FF8064A2"/>
      </right>
      <top/>
      <bottom style="medium">
        <color rgb="FF8064A2"/>
      </bottom>
      <diagonal/>
    </border>
    <border>
      <left style="medium">
        <color rgb="FF8064A2"/>
      </left>
      <right style="medium">
        <color rgb="FF8064A2"/>
      </right>
      <top/>
      <bottom style="medium">
        <color rgb="FF8064A2"/>
      </bottom>
      <diagonal/>
    </border>
    <border>
      <left style="medium">
        <color rgb="FF8064A2"/>
      </left>
      <right style="medium">
        <color rgb="FF8064A2"/>
      </right>
      <top style="medium">
        <color rgb="FF8064A2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justify" vertical="center" wrapText="1"/>
    </xf>
    <xf numFmtId="3" fontId="4" fillId="2" borderId="2" xfId="0" applyNumberFormat="1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164" fontId="7" fillId="0" borderId="3" xfId="1" applyNumberFormat="1" applyFont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64" fontId="7" fillId="0" borderId="0" xfId="1" applyNumberFormat="1" applyFont="1" applyBorder="1" applyAlignment="1">
      <alignment horizontal="center" vertical="center" wrapText="1"/>
    </xf>
    <xf numFmtId="164" fontId="8" fillId="0" borderId="0" xfId="1" applyNumberFormat="1" applyFont="1" applyBorder="1" applyAlignment="1">
      <alignment horizontal="center" vertical="center" wrapText="1"/>
    </xf>
    <xf numFmtId="43" fontId="0" fillId="0" borderId="0" xfId="1" applyFont="1"/>
    <xf numFmtId="43" fontId="0" fillId="5" borderId="0" xfId="1" applyFont="1" applyFill="1"/>
    <xf numFmtId="0" fontId="9" fillId="0" borderId="0" xfId="0" applyFont="1"/>
    <xf numFmtId="0" fontId="2" fillId="0" borderId="0" xfId="0" applyFont="1"/>
    <xf numFmtId="2" fontId="0" fillId="0" borderId="0" xfId="0" applyNumberFormat="1"/>
    <xf numFmtId="1" fontId="0" fillId="0" borderId="0" xfId="0" applyNumberFormat="1"/>
    <xf numFmtId="164" fontId="0" fillId="0" borderId="0" xfId="1" applyNumberFormat="1" applyFont="1"/>
    <xf numFmtId="2" fontId="0" fillId="3" borderId="0" xfId="0" applyNumberFormat="1" applyFill="1"/>
    <xf numFmtId="2" fontId="0" fillId="4" borderId="0" xfId="0" applyNumberFormat="1" applyFill="1"/>
    <xf numFmtId="2" fontId="0" fillId="5" borderId="0" xfId="0" applyNumberFormat="1" applyFill="1"/>
    <xf numFmtId="0" fontId="0" fillId="0" borderId="0" xfId="1" applyNumberFormat="1" applyFont="1" applyAlignment="1">
      <alignment horizontal="center"/>
    </xf>
    <xf numFmtId="164" fontId="12" fillId="0" borderId="0" xfId="1" applyNumberFormat="1" applyFont="1"/>
    <xf numFmtId="2" fontId="12" fillId="0" borderId="0" xfId="0" applyNumberFormat="1" applyFont="1"/>
    <xf numFmtId="0" fontId="11" fillId="0" borderId="0" xfId="0" applyFont="1"/>
    <xf numFmtId="164" fontId="10" fillId="0" borderId="0" xfId="1" applyNumberFormat="1" applyFont="1"/>
    <xf numFmtId="164" fontId="13" fillId="0" borderId="0" xfId="1" applyNumberFormat="1" applyFont="1"/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3" fontId="0" fillId="6" borderId="0" xfId="1" applyFont="1" applyFill="1"/>
    <xf numFmtId="2" fontId="0" fillId="6" borderId="0" xfId="0" applyNumberFormat="1" applyFill="1"/>
    <xf numFmtId="0" fontId="14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justify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3" fontId="15" fillId="2" borderId="2" xfId="0" applyNumberFormat="1" applyFont="1" applyFill="1" applyBorder="1" applyAlignment="1">
      <alignment horizontal="justify" vertical="center" wrapText="1"/>
    </xf>
    <xf numFmtId="164" fontId="16" fillId="0" borderId="3" xfId="1" applyNumberFormat="1" applyFont="1" applyBorder="1" applyAlignment="1">
      <alignment horizontal="center" vertical="center" wrapText="1"/>
    </xf>
    <xf numFmtId="164" fontId="17" fillId="0" borderId="2" xfId="1" applyNumberFormat="1" applyFont="1" applyBorder="1" applyAlignment="1">
      <alignment horizontal="center" vertical="center" wrapText="1"/>
    </xf>
    <xf numFmtId="0" fontId="18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'1'!$C$7</c:f>
              <c:strCache>
                <c:ptCount val="1"/>
                <c:pt idx="0">
                  <c:v>Ensamble</c:v>
                </c:pt>
              </c:strCache>
            </c:strRef>
          </c:tx>
          <c:marker>
            <c:symbol val="none"/>
          </c:marker>
          <c:xVal>
            <c:numRef>
              <c:f>'1'!$I$14:$K$14</c:f>
              <c:numCache>
                <c:formatCode>_-* #,##0\ _€_-;\-* #,##0\ _€_-;_-* "-"??\ _€_-;_-@_-</c:formatCode>
                <c:ptCount val="3"/>
                <c:pt idx="0" formatCode="General">
                  <c:v>0</c:v>
                </c:pt>
                <c:pt idx="1">
                  <c:v>800</c:v>
                </c:pt>
                <c:pt idx="2" formatCode="0">
                  <c:v>727.27272727272725</c:v>
                </c:pt>
              </c:numCache>
            </c:numRef>
          </c:xVal>
          <c:yVal>
            <c:numRef>
              <c:f>'1'!$I$15:$K$15</c:f>
              <c:numCache>
                <c:formatCode>General</c:formatCode>
                <c:ptCount val="3"/>
                <c:pt idx="0" formatCode="_-* #,##0\ _€_-;\-* #,##0\ _€_-;_-* &quot;-&quot;??\ _€_-;_-@_-">
                  <c:v>2000</c:v>
                </c:pt>
                <c:pt idx="1">
                  <c:v>0</c:v>
                </c:pt>
                <c:pt idx="2" formatCode="0">
                  <c:v>181.81818181818181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'1'!$C$6</c:f>
              <c:strCache>
                <c:ptCount val="1"/>
                <c:pt idx="0">
                  <c:v>Fabricación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3.7140204271123491E-3"/>
                  <c:y val="-3.7037049038284253E-2"/>
                </c:manualLayout>
              </c:layout>
              <c:numFmt formatCode="_-* #,##0\ _€_-;\-* #,##0\ _€_-;_-* &quot;-&quot;??\ _€_-;_-@_-" sourceLinked="0"/>
              <c:spPr>
                <a:gradFill>
                  <a:gsLst>
                    <a:gs pos="0">
                      <a:srgbClr val="E6DCAC"/>
                    </a:gs>
                    <a:gs pos="12000">
                      <a:srgbClr val="E6D78A"/>
                    </a:gs>
                    <a:gs pos="30000">
                      <a:srgbClr val="C7AC4C"/>
                    </a:gs>
                    <a:gs pos="45000">
                      <a:srgbClr val="E6D78A"/>
                    </a:gs>
                    <a:gs pos="77000">
                      <a:srgbClr val="C7AC4C"/>
                    </a:gs>
                    <a:gs pos="100000">
                      <a:srgbClr val="E6DCAC"/>
                    </a:gs>
                  </a:gsLst>
                  <a:lin ang="5400000" scaled="0"/>
                </a:gradFill>
                <a:ln cap="rnd">
                  <a:solidFill>
                    <a:schemeClr val="tx1">
                      <a:tint val="75000"/>
                      <a:shade val="95000"/>
                      <a:satMod val="10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'1'!$I$9:$K$9</c:f>
              <c:numCache>
                <c:formatCode>_-* #,##0\ _€_-;\-* #,##0\ _€_-;_-* "-"??\ _€_-;_-@_-</c:formatCode>
                <c:ptCount val="3"/>
                <c:pt idx="0" formatCode="General">
                  <c:v>0</c:v>
                </c:pt>
                <c:pt idx="1">
                  <c:v>1000</c:v>
                </c:pt>
                <c:pt idx="2" formatCode="0">
                  <c:v>727.27272727272725</c:v>
                </c:pt>
              </c:numCache>
            </c:numRef>
          </c:xVal>
          <c:yVal>
            <c:numRef>
              <c:f>'1'!$I$10:$K$10</c:f>
              <c:numCache>
                <c:formatCode>General</c:formatCode>
                <c:ptCount val="3"/>
                <c:pt idx="0" formatCode="_-* #,##0\ _€_-;\-* #,##0\ _€_-;_-* &quot;-&quot;??\ _€_-;_-@_-">
                  <c:v>666.66666666666663</c:v>
                </c:pt>
                <c:pt idx="1">
                  <c:v>0</c:v>
                </c:pt>
                <c:pt idx="2" formatCode="0">
                  <c:v>181.81818181818181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144768"/>
        <c:axId val="200146304"/>
      </c:scatterChart>
      <c:valAx>
        <c:axId val="20014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146304"/>
        <c:crosses val="autoZero"/>
        <c:crossBetween val="midCat"/>
      </c:valAx>
      <c:valAx>
        <c:axId val="200146304"/>
        <c:scaling>
          <c:orientation val="minMax"/>
        </c:scaling>
        <c:delete val="0"/>
        <c:axPos val="l"/>
        <c:majorGridlines>
          <c:spPr>
            <a:ln>
              <a:solidFill>
                <a:schemeClr val="accent6">
                  <a:lumMod val="75000"/>
                </a:schemeClr>
              </a:solidFill>
            </a:ln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crossAx val="200144768"/>
        <c:crosses val="autoZero"/>
        <c:crossBetween val="midCat"/>
      </c:valAx>
      <c:spPr>
        <a:solidFill>
          <a:schemeClr val="accent3">
            <a:lumMod val="60000"/>
            <a:lumOff val="40000"/>
          </a:schemeClr>
        </a:solidFill>
        <a:ln cap="rnd"/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 prstMaterial="flat"/>
      </c:spPr>
    </c:plotArea>
    <c:legend>
      <c:legendPos val="b"/>
      <c:layout/>
      <c:overlay val="0"/>
    </c:legend>
    <c:plotVisOnly val="1"/>
    <c:dispBlanksAs val="gap"/>
    <c:showDLblsOverMax val="0"/>
  </c:chart>
  <c:spPr>
    <a:gradFill flip="none" rotWithShape="1"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  <a:tileRect/>
    </a:gradFill>
    <a:ln cap="rnd">
      <a:bevel/>
    </a:ln>
    <a:effectLst>
      <a:glow rad="101600">
        <a:schemeClr val="accent6">
          <a:satMod val="175000"/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'2'!$C$5</c:f>
              <c:strCache>
                <c:ptCount val="1"/>
                <c:pt idx="0">
                  <c:v>Ensamble</c:v>
                </c:pt>
              </c:strCache>
            </c:strRef>
          </c:tx>
          <c:marker>
            <c:symbol val="none"/>
          </c:marker>
          <c:xVal>
            <c:numRef>
              <c:f>'2'!$I$12:$K$12</c:f>
              <c:numCache>
                <c:formatCode>_-* #,##0\ _€_-;\-* #,##0\ _€_-;_-* "-"??\ _€_-;_-@_-</c:formatCode>
                <c:ptCount val="3"/>
                <c:pt idx="0" formatCode="General">
                  <c:v>0</c:v>
                </c:pt>
                <c:pt idx="1">
                  <c:v>2100</c:v>
                </c:pt>
                <c:pt idx="2" formatCode="0">
                  <c:v>-1500</c:v>
                </c:pt>
              </c:numCache>
            </c:numRef>
          </c:xVal>
          <c:yVal>
            <c:numRef>
              <c:f>'2'!$I$13:$K$13</c:f>
              <c:numCache>
                <c:formatCode>General</c:formatCode>
                <c:ptCount val="3"/>
                <c:pt idx="0" formatCode="_-* #,##0\ _€_-;\-* #,##0\ _€_-;_-* &quot;-&quot;??\ _€_-;_-@_-">
                  <c:v>1400</c:v>
                </c:pt>
                <c:pt idx="1">
                  <c:v>0</c:v>
                </c:pt>
                <c:pt idx="2" formatCode="0">
                  <c:v>2400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'2'!$C$4</c:f>
              <c:strCache>
                <c:ptCount val="1"/>
                <c:pt idx="0">
                  <c:v>Fabricación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3.7140204271123491E-3"/>
                  <c:y val="-3.7037049038284253E-2"/>
                </c:manualLayout>
              </c:layout>
              <c:numFmt formatCode="_-* #,##0\ _€_-;\-* #,##0\ _€_-;_-* &quot;-&quot;??\ _€_-;_-@_-" sourceLinked="0"/>
              <c:spPr>
                <a:gradFill>
                  <a:gsLst>
                    <a:gs pos="0">
                      <a:srgbClr val="E6DCAC"/>
                    </a:gs>
                    <a:gs pos="12000">
                      <a:srgbClr val="E6D78A"/>
                    </a:gs>
                    <a:gs pos="30000">
                      <a:srgbClr val="C7AC4C"/>
                    </a:gs>
                    <a:gs pos="45000">
                      <a:srgbClr val="E6D78A"/>
                    </a:gs>
                    <a:gs pos="77000">
                      <a:srgbClr val="C7AC4C"/>
                    </a:gs>
                    <a:gs pos="100000">
                      <a:srgbClr val="E6DCAC"/>
                    </a:gs>
                  </a:gsLst>
                  <a:lin ang="5400000" scaled="0"/>
                </a:gradFill>
                <a:ln cap="rnd">
                  <a:solidFill>
                    <a:schemeClr val="tx1">
                      <a:tint val="75000"/>
                      <a:shade val="95000"/>
                      <a:satMod val="10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'2'!$I$7:$K$7</c:f>
              <c:numCache>
                <c:formatCode>_-* #,##0\ _€_-;\-* #,##0\ _€_-;_-* "-"??\ _€_-;_-@_-</c:formatCode>
                <c:ptCount val="3"/>
                <c:pt idx="0" formatCode="General">
                  <c:v>0</c:v>
                </c:pt>
                <c:pt idx="1">
                  <c:v>1500</c:v>
                </c:pt>
                <c:pt idx="2" formatCode="0">
                  <c:v>-1500</c:v>
                </c:pt>
              </c:numCache>
            </c:numRef>
          </c:xVal>
          <c:yVal>
            <c:numRef>
              <c:f>'2'!$I$8:$K$8</c:f>
              <c:numCache>
                <c:formatCode>General</c:formatCode>
                <c:ptCount val="3"/>
                <c:pt idx="0" formatCode="_-* #,##0\ _€_-;\-* #,##0\ _€_-;_-* &quot;-&quot;??\ _€_-;_-@_-">
                  <c:v>1200</c:v>
                </c:pt>
                <c:pt idx="1">
                  <c:v>0</c:v>
                </c:pt>
                <c:pt idx="2" formatCode="0">
                  <c:v>2400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914432"/>
        <c:axId val="200915968"/>
      </c:scatterChart>
      <c:valAx>
        <c:axId val="200914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0915968"/>
        <c:crosses val="autoZero"/>
        <c:crossBetween val="midCat"/>
      </c:valAx>
      <c:valAx>
        <c:axId val="200915968"/>
        <c:scaling>
          <c:orientation val="minMax"/>
        </c:scaling>
        <c:delete val="0"/>
        <c:axPos val="l"/>
        <c:majorGridlines>
          <c:spPr>
            <a:ln>
              <a:solidFill>
                <a:schemeClr val="accent6">
                  <a:lumMod val="75000"/>
                </a:schemeClr>
              </a:solidFill>
            </a:ln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crossAx val="200914432"/>
        <c:crosses val="autoZero"/>
        <c:crossBetween val="midCat"/>
      </c:valAx>
      <c:spPr>
        <a:solidFill>
          <a:schemeClr val="accent3">
            <a:lumMod val="60000"/>
            <a:lumOff val="40000"/>
          </a:schemeClr>
        </a:solidFill>
        <a:ln cap="rnd"/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 prstMaterial="flat"/>
      </c:spPr>
    </c:plotArea>
    <c:legend>
      <c:legendPos val="b"/>
      <c:overlay val="0"/>
    </c:legend>
    <c:plotVisOnly val="1"/>
    <c:dispBlanksAs val="gap"/>
    <c:showDLblsOverMax val="0"/>
  </c:chart>
  <c:spPr>
    <a:gradFill flip="none" rotWithShape="1"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  <a:tileRect/>
    </a:gradFill>
    <a:ln cap="rnd">
      <a:bevel/>
    </a:ln>
    <a:effectLst>
      <a:glow rad="101600">
        <a:schemeClr val="accent6">
          <a:satMod val="175000"/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'4'!$C$5</c:f>
              <c:strCache>
                <c:ptCount val="1"/>
                <c:pt idx="0">
                  <c:v>Ensamble</c:v>
                </c:pt>
              </c:strCache>
            </c:strRef>
          </c:tx>
          <c:marker>
            <c:symbol val="none"/>
          </c:marker>
          <c:xVal>
            <c:numRef>
              <c:f>'4'!$I$12:$K$12</c:f>
              <c:numCache>
                <c:formatCode>_-* #,##0\ _€_-;\-* #,##0\ _€_-;_-* "-"??\ _€_-;_-@_-</c:formatCode>
                <c:ptCount val="3"/>
                <c:pt idx="0" formatCode="General">
                  <c:v>0</c:v>
                </c:pt>
                <c:pt idx="1">
                  <c:v>2100</c:v>
                </c:pt>
                <c:pt idx="2" formatCode="0">
                  <c:v>0</c:v>
                </c:pt>
              </c:numCache>
            </c:numRef>
          </c:xVal>
          <c:yVal>
            <c:numRef>
              <c:f>'4'!$I$13:$K$13</c:f>
              <c:numCache>
                <c:formatCode>General</c:formatCode>
                <c:ptCount val="3"/>
                <c:pt idx="0" formatCode="_-* #,##0\ _€_-;\-* #,##0\ _€_-;_-* &quot;-&quot;??\ _€_-;_-@_-">
                  <c:v>1400</c:v>
                </c:pt>
                <c:pt idx="1">
                  <c:v>0</c:v>
                </c:pt>
                <c:pt idx="2" formatCode="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'4'!$C$4</c:f>
              <c:strCache>
                <c:ptCount val="1"/>
                <c:pt idx="0">
                  <c:v>Fabricación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3.7140204271123491E-3"/>
                  <c:y val="-3.7037049038284253E-2"/>
                </c:manualLayout>
              </c:layout>
              <c:numFmt formatCode="_-* #,##0\ _€_-;\-* #,##0\ _€_-;_-* &quot;-&quot;??\ _€_-;_-@_-" sourceLinked="0"/>
              <c:spPr>
                <a:gradFill>
                  <a:gsLst>
                    <a:gs pos="0">
                      <a:srgbClr val="E6DCAC"/>
                    </a:gs>
                    <a:gs pos="12000">
                      <a:srgbClr val="E6D78A"/>
                    </a:gs>
                    <a:gs pos="30000">
                      <a:srgbClr val="C7AC4C"/>
                    </a:gs>
                    <a:gs pos="45000">
                      <a:srgbClr val="E6D78A"/>
                    </a:gs>
                    <a:gs pos="77000">
                      <a:srgbClr val="C7AC4C"/>
                    </a:gs>
                    <a:gs pos="100000">
                      <a:srgbClr val="E6DCAC"/>
                    </a:gs>
                  </a:gsLst>
                  <a:lin ang="5400000" scaled="0"/>
                </a:gradFill>
                <a:ln cap="rnd">
                  <a:solidFill>
                    <a:schemeClr val="tx1">
                      <a:tint val="75000"/>
                      <a:shade val="95000"/>
                      <a:satMod val="10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'4'!$I$7:$K$7</c:f>
              <c:numCache>
                <c:formatCode>_-* #,##0\ _€_-;\-* #,##0\ _€_-;_-* "-"??\ _€_-;_-@_-</c:formatCode>
                <c:ptCount val="3"/>
                <c:pt idx="0" formatCode="General">
                  <c:v>0</c:v>
                </c:pt>
                <c:pt idx="1">
                  <c:v>1500</c:v>
                </c:pt>
                <c:pt idx="2" formatCode="0">
                  <c:v>0</c:v>
                </c:pt>
              </c:numCache>
            </c:numRef>
          </c:xVal>
          <c:yVal>
            <c:numRef>
              <c:f>'4'!$I$8:$K$8</c:f>
              <c:numCache>
                <c:formatCode>General</c:formatCode>
                <c:ptCount val="3"/>
                <c:pt idx="0" formatCode="_-* #,##0\ _€_-;\-* #,##0\ _€_-;_-* &quot;-&quot;??\ _€_-;_-@_-">
                  <c:v>1000</c:v>
                </c:pt>
                <c:pt idx="1">
                  <c:v>0</c:v>
                </c:pt>
                <c:pt idx="2" formatCode="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02176"/>
        <c:axId val="201603712"/>
      </c:scatterChart>
      <c:valAx>
        <c:axId val="201602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603712"/>
        <c:crosses val="autoZero"/>
        <c:crossBetween val="midCat"/>
      </c:valAx>
      <c:valAx>
        <c:axId val="201603712"/>
        <c:scaling>
          <c:orientation val="minMax"/>
        </c:scaling>
        <c:delete val="0"/>
        <c:axPos val="l"/>
        <c:majorGridlines>
          <c:spPr>
            <a:ln>
              <a:solidFill>
                <a:schemeClr val="accent6">
                  <a:lumMod val="75000"/>
                </a:schemeClr>
              </a:solidFill>
            </a:ln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crossAx val="201602176"/>
        <c:crosses val="autoZero"/>
        <c:crossBetween val="midCat"/>
      </c:valAx>
      <c:spPr>
        <a:solidFill>
          <a:schemeClr val="accent3">
            <a:lumMod val="60000"/>
            <a:lumOff val="40000"/>
          </a:schemeClr>
        </a:solidFill>
        <a:ln cap="rnd"/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 prstMaterial="flat"/>
      </c:spPr>
    </c:plotArea>
    <c:legend>
      <c:legendPos val="b"/>
      <c:overlay val="0"/>
    </c:legend>
    <c:plotVisOnly val="1"/>
    <c:dispBlanksAs val="gap"/>
    <c:showDLblsOverMax val="0"/>
  </c:chart>
  <c:spPr>
    <a:gradFill flip="none" rotWithShape="1"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  <a:tileRect/>
    </a:gradFill>
    <a:ln cap="rnd">
      <a:bevel/>
    </a:ln>
    <a:effectLst>
      <a:glow rad="101600">
        <a:schemeClr val="accent6">
          <a:satMod val="175000"/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'3'!$C$5</c:f>
              <c:strCache>
                <c:ptCount val="1"/>
                <c:pt idx="0">
                  <c:v>Ensamble</c:v>
                </c:pt>
              </c:strCache>
            </c:strRef>
          </c:tx>
          <c:marker>
            <c:symbol val="none"/>
          </c:marker>
          <c:xVal>
            <c:numRef>
              <c:f>'3'!$I$12:$K$12</c:f>
              <c:numCache>
                <c:formatCode>_-* #,##0\ _€_-;\-* #,##0\ _€_-;_-* "-"??\ _€_-;_-@_-</c:formatCode>
                <c:ptCount val="3"/>
                <c:pt idx="0" formatCode="General">
                  <c:v>0</c:v>
                </c:pt>
                <c:pt idx="1">
                  <c:v>2666.6666666666665</c:v>
                </c:pt>
                <c:pt idx="2" formatCode="0">
                  <c:v>4133.333333333333</c:v>
                </c:pt>
              </c:numCache>
            </c:numRef>
          </c:xVal>
          <c:yVal>
            <c:numRef>
              <c:f>'3'!$I$13:$K$13</c:f>
              <c:numCache>
                <c:formatCode>General</c:formatCode>
                <c:ptCount val="3"/>
                <c:pt idx="0" formatCode="_-* #,##0\ _€_-;\-* #,##0\ _€_-;_-* &quot;-&quot;??\ _€_-;_-@_-">
                  <c:v>4000</c:v>
                </c:pt>
                <c:pt idx="1">
                  <c:v>0</c:v>
                </c:pt>
                <c:pt idx="2" formatCode="0">
                  <c:v>-2200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'3'!$C$4</c:f>
              <c:strCache>
                <c:ptCount val="1"/>
                <c:pt idx="0">
                  <c:v>Fabricación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3.2000000000000001E-2"/>
                  <c:y val="-2.4691366025522837E-2"/>
                </c:manualLayout>
              </c:layout>
              <c:numFmt formatCode="_-* #,##0\ _€_-;\-* #,##0\ _€_-;_-* &quot;-&quot;??\ _€_-;_-@_-" sourceLinked="0"/>
              <c:spPr>
                <a:gradFill>
                  <a:gsLst>
                    <a:gs pos="0">
                      <a:srgbClr val="E6DCAC"/>
                    </a:gs>
                    <a:gs pos="12000">
                      <a:srgbClr val="E6D78A"/>
                    </a:gs>
                    <a:gs pos="30000">
                      <a:srgbClr val="C7AC4C"/>
                    </a:gs>
                    <a:gs pos="45000">
                      <a:srgbClr val="E6D78A"/>
                    </a:gs>
                    <a:gs pos="77000">
                      <a:srgbClr val="C7AC4C"/>
                    </a:gs>
                    <a:gs pos="100000">
                      <a:srgbClr val="E6DCAC"/>
                    </a:gs>
                  </a:gsLst>
                  <a:lin ang="5400000" scaled="0"/>
                </a:gradFill>
                <a:ln cap="rnd">
                  <a:solidFill>
                    <a:schemeClr val="tx1">
                      <a:tint val="75000"/>
                      <a:shade val="95000"/>
                      <a:satMod val="10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'3'!$I$7:$K$7</c:f>
              <c:numCache>
                <c:formatCode>_-* #,##0\ _€_-;\-* #,##0\ _€_-;_-* "-"??\ _€_-;_-@_-</c:formatCode>
                <c:ptCount val="3"/>
                <c:pt idx="0" formatCode="General">
                  <c:v>0</c:v>
                </c:pt>
                <c:pt idx="1">
                  <c:v>1200</c:v>
                </c:pt>
                <c:pt idx="2" formatCode="0">
                  <c:v>4133.333333333333</c:v>
                </c:pt>
              </c:numCache>
            </c:numRef>
          </c:xVal>
          <c:yVal>
            <c:numRef>
              <c:f>'3'!$I$8:$K$8</c:f>
              <c:numCache>
                <c:formatCode>General</c:formatCode>
                <c:ptCount val="3"/>
                <c:pt idx="0" formatCode="_-* #,##0\ _€_-;\-* #,##0\ _€_-;_-* &quot;-&quot;??\ _€_-;_-@_-">
                  <c:v>900</c:v>
                </c:pt>
                <c:pt idx="1">
                  <c:v>0</c:v>
                </c:pt>
                <c:pt idx="2" formatCode="0">
                  <c:v>-2200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267456"/>
        <c:axId val="201285632"/>
      </c:scatterChart>
      <c:valAx>
        <c:axId val="201267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285632"/>
        <c:crosses val="autoZero"/>
        <c:crossBetween val="midCat"/>
      </c:valAx>
      <c:valAx>
        <c:axId val="201285632"/>
        <c:scaling>
          <c:orientation val="minMax"/>
        </c:scaling>
        <c:delete val="0"/>
        <c:axPos val="l"/>
        <c:majorGridlines>
          <c:spPr>
            <a:ln>
              <a:solidFill>
                <a:schemeClr val="accent6">
                  <a:lumMod val="75000"/>
                </a:schemeClr>
              </a:solidFill>
            </a:ln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crossAx val="201267456"/>
        <c:crosses val="autoZero"/>
        <c:crossBetween val="midCat"/>
      </c:valAx>
      <c:spPr>
        <a:solidFill>
          <a:schemeClr val="accent3">
            <a:lumMod val="60000"/>
            <a:lumOff val="40000"/>
          </a:schemeClr>
        </a:solidFill>
        <a:ln cap="rnd"/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 prstMaterial="flat"/>
      </c:spPr>
    </c:plotArea>
    <c:legend>
      <c:legendPos val="b"/>
      <c:overlay val="0"/>
    </c:legend>
    <c:plotVisOnly val="1"/>
    <c:dispBlanksAs val="gap"/>
    <c:showDLblsOverMax val="0"/>
  </c:chart>
  <c:spPr>
    <a:gradFill flip="none" rotWithShape="1"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  <a:tileRect/>
    </a:gradFill>
    <a:ln cap="rnd">
      <a:bevel/>
    </a:ln>
    <a:effectLst>
      <a:glow rad="101600">
        <a:schemeClr val="accent6">
          <a:satMod val="175000"/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'5'!$C$5</c:f>
              <c:strCache>
                <c:ptCount val="1"/>
                <c:pt idx="0">
                  <c:v>Ensamble</c:v>
                </c:pt>
              </c:strCache>
            </c:strRef>
          </c:tx>
          <c:marker>
            <c:symbol val="none"/>
          </c:marker>
          <c:xVal>
            <c:numRef>
              <c:f>'5'!$I$12:$K$12</c:f>
              <c:numCache>
                <c:formatCode>_-* #,##0\ _€_-;\-* #,##0\ _€_-;_-* "-"??\ _€_-;_-@_-</c:formatCode>
                <c:ptCount val="3"/>
                <c:pt idx="0" formatCode="General">
                  <c:v>0</c:v>
                </c:pt>
                <c:pt idx="1">
                  <c:v>1150</c:v>
                </c:pt>
                <c:pt idx="2" formatCode="0">
                  <c:v>280</c:v>
                </c:pt>
              </c:numCache>
            </c:numRef>
          </c:xVal>
          <c:yVal>
            <c:numRef>
              <c:f>'5'!$I$13:$K$13</c:f>
              <c:numCache>
                <c:formatCode>General</c:formatCode>
                <c:ptCount val="3"/>
                <c:pt idx="0" formatCode="_-* #,##0\ _€_-;\-* #,##0\ _€_-;_-* &quot;-&quot;??\ _€_-;_-@_-">
                  <c:v>766.66666666666663</c:v>
                </c:pt>
                <c:pt idx="1">
                  <c:v>0</c:v>
                </c:pt>
                <c:pt idx="2" formatCode="0">
                  <c:v>580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'5'!$C$4</c:f>
              <c:strCache>
                <c:ptCount val="1"/>
                <c:pt idx="0">
                  <c:v>Fabricación</c:v>
                </c:pt>
              </c:strCache>
            </c:strRef>
          </c:tx>
          <c:marker>
            <c:symbol val="none"/>
          </c:marker>
          <c:dLbls>
            <c:dLbl>
              <c:idx val="2"/>
              <c:layout>
                <c:manualLayout>
                  <c:x val="3.7140204271123491E-3"/>
                  <c:y val="-3.7037049038284253E-2"/>
                </c:manualLayout>
              </c:layout>
              <c:numFmt formatCode="_-* #,##0\ _€_-;\-* #,##0\ _€_-;_-* &quot;-&quot;??\ _€_-;_-@_-" sourceLinked="0"/>
              <c:spPr>
                <a:gradFill>
                  <a:gsLst>
                    <a:gs pos="0">
                      <a:srgbClr val="E6DCAC"/>
                    </a:gs>
                    <a:gs pos="12000">
                      <a:srgbClr val="E6D78A"/>
                    </a:gs>
                    <a:gs pos="30000">
                      <a:srgbClr val="C7AC4C"/>
                    </a:gs>
                    <a:gs pos="45000">
                      <a:srgbClr val="E6D78A"/>
                    </a:gs>
                    <a:gs pos="77000">
                      <a:srgbClr val="C7AC4C"/>
                    </a:gs>
                    <a:gs pos="100000">
                      <a:srgbClr val="E6DCAC"/>
                    </a:gs>
                  </a:gsLst>
                  <a:lin ang="5400000" scaled="0"/>
                </a:gradFill>
                <a:ln cap="rnd">
                  <a:solidFill>
                    <a:schemeClr val="tx1">
                      <a:tint val="75000"/>
                      <a:shade val="95000"/>
                      <a:satMod val="105000"/>
                    </a:schemeClr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es-CO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  <c:separator> </c:separator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'5'!$I$7:$K$7</c:f>
              <c:numCache>
                <c:formatCode>_-* #,##0\ _€_-;\-* #,##0\ _€_-;_-* "-"??\ _€_-;_-@_-</c:formatCode>
                <c:ptCount val="3"/>
                <c:pt idx="0" formatCode="General">
                  <c:v>0</c:v>
                </c:pt>
                <c:pt idx="1">
                  <c:v>666.66666666666663</c:v>
                </c:pt>
                <c:pt idx="2" formatCode="0">
                  <c:v>280</c:v>
                </c:pt>
              </c:numCache>
            </c:numRef>
          </c:xVal>
          <c:yVal>
            <c:numRef>
              <c:f>'5'!$I$8:$K$8</c:f>
              <c:numCache>
                <c:formatCode>General</c:formatCode>
                <c:ptCount val="3"/>
                <c:pt idx="0" formatCode="_-* #,##0\ _€_-;\-* #,##0\ _€_-;_-* &quot;-&quot;??\ _€_-;_-@_-">
                  <c:v>1000</c:v>
                </c:pt>
                <c:pt idx="1">
                  <c:v>0</c:v>
                </c:pt>
                <c:pt idx="2" formatCode="0">
                  <c:v>580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356800"/>
        <c:axId val="201358336"/>
      </c:scatterChart>
      <c:valAx>
        <c:axId val="201356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358336"/>
        <c:crosses val="autoZero"/>
        <c:crossBetween val="midCat"/>
      </c:valAx>
      <c:valAx>
        <c:axId val="201358336"/>
        <c:scaling>
          <c:orientation val="minMax"/>
        </c:scaling>
        <c:delete val="0"/>
        <c:axPos val="l"/>
        <c:majorGridlines>
          <c:spPr>
            <a:ln>
              <a:solidFill>
                <a:schemeClr val="accent6">
                  <a:lumMod val="75000"/>
                </a:schemeClr>
              </a:solidFill>
            </a:ln>
          </c:spPr>
        </c:majorGridlines>
        <c:numFmt formatCode="_-* #,##0\ _€_-;\-* #,##0\ _€_-;_-* &quot;-&quot;??\ _€_-;_-@_-" sourceLinked="1"/>
        <c:majorTickMark val="out"/>
        <c:minorTickMark val="none"/>
        <c:tickLblPos val="nextTo"/>
        <c:crossAx val="201356800"/>
        <c:crosses val="autoZero"/>
        <c:crossBetween val="midCat"/>
      </c:valAx>
      <c:spPr>
        <a:solidFill>
          <a:schemeClr val="accent3">
            <a:lumMod val="60000"/>
            <a:lumOff val="40000"/>
          </a:schemeClr>
        </a:solidFill>
        <a:ln cap="rnd"/>
        <a:effectLst>
          <a:innerShdw blurRad="114300">
            <a:prstClr val="black"/>
          </a:innerShdw>
        </a:effectLst>
        <a:scene3d>
          <a:camera prst="orthographicFront"/>
          <a:lightRig rig="threePt" dir="t"/>
        </a:scene3d>
        <a:sp3d prstMaterial="flat"/>
      </c:spPr>
    </c:plotArea>
    <c:legend>
      <c:legendPos val="b"/>
      <c:overlay val="0"/>
    </c:legend>
    <c:plotVisOnly val="1"/>
    <c:dispBlanksAs val="gap"/>
    <c:showDLblsOverMax val="0"/>
  </c:chart>
  <c:spPr>
    <a:gradFill flip="none" rotWithShape="1">
      <a:gsLst>
        <a:gs pos="0">
          <a:srgbClr val="E6DCAC"/>
        </a:gs>
        <a:gs pos="12000">
          <a:srgbClr val="E6D78A"/>
        </a:gs>
        <a:gs pos="30000">
          <a:srgbClr val="C7AC4C"/>
        </a:gs>
        <a:gs pos="45000">
          <a:srgbClr val="E6D78A"/>
        </a:gs>
        <a:gs pos="77000">
          <a:srgbClr val="C7AC4C"/>
        </a:gs>
        <a:gs pos="100000">
          <a:srgbClr val="E6DCAC"/>
        </a:gs>
      </a:gsLst>
      <a:lin ang="5400000" scaled="0"/>
      <a:tileRect/>
    </a:gradFill>
    <a:ln cap="rnd">
      <a:bevel/>
    </a:ln>
    <a:effectLst>
      <a:glow rad="101600">
        <a:schemeClr val="accent6">
          <a:satMod val="175000"/>
          <a:alpha val="40000"/>
        </a:schemeClr>
      </a:glow>
    </a:effec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260537</xdr:colOff>
      <xdr:row>4</xdr:row>
      <xdr:rowOff>178173</xdr:rowOff>
    </xdr:from>
    <xdr:to>
      <xdr:col>22</xdr:col>
      <xdr:colOff>110377</xdr:colOff>
      <xdr:row>18</xdr:row>
      <xdr:rowOff>104214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16</xdr:row>
      <xdr:rowOff>171450</xdr:rowOff>
    </xdr:from>
    <xdr:to>
      <xdr:col>15</xdr:col>
      <xdr:colOff>314325</xdr:colOff>
      <xdr:row>33</xdr:row>
      <xdr:rowOff>19049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16</xdr:row>
      <xdr:rowOff>171450</xdr:rowOff>
    </xdr:from>
    <xdr:to>
      <xdr:col>15</xdr:col>
      <xdr:colOff>314325</xdr:colOff>
      <xdr:row>33</xdr:row>
      <xdr:rowOff>19049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4</xdr:row>
      <xdr:rowOff>95250</xdr:rowOff>
    </xdr:from>
    <xdr:to>
      <xdr:col>15</xdr:col>
      <xdr:colOff>152400</xdr:colOff>
      <xdr:row>20</xdr:row>
      <xdr:rowOff>76199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219075</xdr:colOff>
      <xdr:row>16</xdr:row>
      <xdr:rowOff>171450</xdr:rowOff>
    </xdr:from>
    <xdr:to>
      <xdr:col>15</xdr:col>
      <xdr:colOff>314325</xdr:colOff>
      <xdr:row>33</xdr:row>
      <xdr:rowOff>19049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O40"/>
  <sheetViews>
    <sheetView tabSelected="1" zoomScale="85" zoomScaleNormal="85" workbookViewId="0">
      <selection activeCell="F19" sqref="F19"/>
    </sheetView>
  </sheetViews>
  <sheetFormatPr baseColWidth="10" defaultRowHeight="15" x14ac:dyDescent="0.25"/>
  <cols>
    <col min="1" max="1" width="3.85546875" customWidth="1"/>
    <col min="2" max="2" width="2.85546875" customWidth="1"/>
    <col min="3" max="3" width="15.5703125" customWidth="1"/>
    <col min="4" max="4" width="13" customWidth="1"/>
    <col min="5" max="5" width="19.5703125" customWidth="1"/>
    <col min="6" max="6" width="14.85546875" customWidth="1"/>
    <col min="7" max="7" width="2.28515625" customWidth="1"/>
    <col min="8" max="8" width="4.85546875" customWidth="1"/>
    <col min="9" max="9" width="9.140625" customWidth="1"/>
    <col min="10" max="10" width="9.7109375" customWidth="1"/>
    <col min="11" max="11" width="6.7109375" customWidth="1"/>
    <col min="12" max="25" width="4.85546875" customWidth="1"/>
  </cols>
  <sheetData>
    <row r="1" spans="3:11" ht="6.75" customHeight="1" x14ac:dyDescent="0.25"/>
    <row r="2" spans="3:11" x14ac:dyDescent="0.25">
      <c r="C2" t="s">
        <v>26</v>
      </c>
    </row>
    <row r="3" spans="3:11" ht="9" customHeight="1" thickBot="1" x14ac:dyDescent="0.3"/>
    <row r="4" spans="3:11" ht="17.25" customHeight="1" thickBot="1" x14ac:dyDescent="0.3">
      <c r="C4" s="33" t="s">
        <v>1</v>
      </c>
      <c r="D4" s="1" t="s">
        <v>7</v>
      </c>
      <c r="E4" s="1" t="s">
        <v>8</v>
      </c>
      <c r="F4" s="33" t="s">
        <v>0</v>
      </c>
    </row>
    <row r="5" spans="3:11" ht="45.75" customHeight="1" thickTop="1" thickBot="1" x14ac:dyDescent="0.3">
      <c r="C5" s="34"/>
      <c r="D5" s="8" t="s">
        <v>2</v>
      </c>
      <c r="E5" s="9" t="s">
        <v>3</v>
      </c>
      <c r="F5" s="34"/>
    </row>
    <row r="6" spans="3:11" ht="17.25" customHeight="1" thickBot="1" x14ac:dyDescent="0.3">
      <c r="C6" s="4" t="s">
        <v>4</v>
      </c>
      <c r="D6" s="37">
        <v>2</v>
      </c>
      <c r="E6" s="38">
        <v>3</v>
      </c>
      <c r="F6" s="39">
        <v>2000</v>
      </c>
    </row>
    <row r="7" spans="3:11" ht="17.25" customHeight="1" thickBot="1" x14ac:dyDescent="0.3">
      <c r="C7" s="2" t="s">
        <v>5</v>
      </c>
      <c r="D7" s="40">
        <v>5</v>
      </c>
      <c r="E7" s="41">
        <v>2</v>
      </c>
      <c r="F7" s="42">
        <v>4000</v>
      </c>
    </row>
    <row r="8" spans="3:11" ht="16.5" thickBot="1" x14ac:dyDescent="0.3">
      <c r="C8" s="11" t="s">
        <v>19</v>
      </c>
      <c r="D8" s="43">
        <v>6000</v>
      </c>
      <c r="E8" s="44">
        <v>5000</v>
      </c>
      <c r="F8" s="45"/>
      <c r="H8" s="19" t="str">
        <f>+C6</f>
        <v>Fabricación</v>
      </c>
    </row>
    <row r="9" spans="3:11" ht="15.75" x14ac:dyDescent="0.25">
      <c r="C9" s="14"/>
      <c r="D9" s="15"/>
      <c r="E9" s="16"/>
      <c r="H9" s="10" t="s">
        <v>24</v>
      </c>
      <c r="I9" s="27">
        <v>0</v>
      </c>
      <c r="J9" s="23">
        <f>+F6/D6</f>
        <v>1000</v>
      </c>
      <c r="K9" s="22">
        <f>IF(+E21="No hay Solución",0,E21)</f>
        <v>727.27272727272725</v>
      </c>
    </row>
    <row r="10" spans="3:11" x14ac:dyDescent="0.25">
      <c r="D10" s="10" t="s">
        <v>11</v>
      </c>
      <c r="E10" s="10" t="s">
        <v>13</v>
      </c>
      <c r="F10" s="10" t="s">
        <v>14</v>
      </c>
      <c r="H10" s="10" t="s">
        <v>25</v>
      </c>
      <c r="I10" s="23">
        <f>+F6/E6</f>
        <v>666.66666666666663</v>
      </c>
      <c r="J10" s="27">
        <v>0</v>
      </c>
      <c r="K10" s="22">
        <f>IF(+E22="No hay Solución",0,E22)</f>
        <v>181.81818181818181</v>
      </c>
    </row>
    <row r="11" spans="3:11" x14ac:dyDescent="0.25">
      <c r="D11" s="10" t="s">
        <v>12</v>
      </c>
      <c r="E11" s="10" t="s">
        <v>16</v>
      </c>
      <c r="F11" s="10" t="s">
        <v>15</v>
      </c>
      <c r="I11" s="23"/>
      <c r="J11" s="23"/>
      <c r="K11" s="22"/>
    </row>
    <row r="12" spans="3:11" x14ac:dyDescent="0.25">
      <c r="C12" s="19" t="s">
        <v>23</v>
      </c>
      <c r="I12" s="23"/>
      <c r="J12" s="23"/>
      <c r="K12" s="22"/>
    </row>
    <row r="13" spans="3:11" x14ac:dyDescent="0.25">
      <c r="C13" t="str">
        <f>+C6</f>
        <v>Fabricación</v>
      </c>
      <c r="D13" t="str">
        <f>+D6&amp;" X + "&amp;E6&amp;" Y &lt;= "&amp;F6&amp;"         &lt;==&gt; Y &lt;="&amp;F6&amp;"/"&amp;E6&amp;"-"&amp;D6&amp;"/"&amp;E6&amp;" X"</f>
        <v>2 X + 3 Y &lt;= 2000         &lt;==&gt; Y &lt;=2000/3-2/3 X</v>
      </c>
      <c r="H13" s="19" t="str">
        <f>+C14</f>
        <v>Ensamble</v>
      </c>
      <c r="K13" s="22"/>
    </row>
    <row r="14" spans="3:11" x14ac:dyDescent="0.25">
      <c r="C14" t="str">
        <f>+C7</f>
        <v>Ensamble</v>
      </c>
      <c r="D14" t="str">
        <f>+D7&amp;" X + "&amp;E7&amp;" Y &lt;= "&amp;F7&amp;"         &lt;==&gt; Y &lt;="&amp;F7&amp;"/"&amp;E7&amp;"-"&amp;D7&amp;"/"&amp;E7&amp;" X"</f>
        <v>5 X + 2 Y &lt;= 4000         &lt;==&gt; Y &lt;=4000/2-5/2 X</v>
      </c>
      <c r="H14" s="10" t="s">
        <v>24</v>
      </c>
      <c r="I14" s="27">
        <v>0</v>
      </c>
      <c r="J14" s="23">
        <f>+F7/D7</f>
        <v>800</v>
      </c>
      <c r="K14" s="22">
        <f>IF(+E21="No hay Solución",0,E21)</f>
        <v>727.27272727272725</v>
      </c>
    </row>
    <row r="15" spans="3:11" x14ac:dyDescent="0.25">
      <c r="H15" s="10" t="s">
        <v>25</v>
      </c>
      <c r="I15" s="23">
        <f>+F7/E7</f>
        <v>2000</v>
      </c>
      <c r="J15" s="27">
        <v>0</v>
      </c>
      <c r="K15" s="22">
        <f>IF(+E22="No hay Solución",0,E22)</f>
        <v>181.81818181818181</v>
      </c>
    </row>
    <row r="17" spans="3:15" x14ac:dyDescent="0.25">
      <c r="C17" t="str">
        <f>+C13</f>
        <v>Fabricación</v>
      </c>
      <c r="D17" t="str">
        <f>+D10&amp;" X + "&amp;E10&amp;" Y &lt;= "&amp;F10&amp;"         &lt;==&gt; Y &lt;="&amp;F10&amp;"/"&amp;E10&amp;"-"&amp;D10&amp;"/"&amp;E10&amp;" X"</f>
        <v>A X + B Y &lt;= P         &lt;==&gt; Y &lt;=P/B-A/B X</v>
      </c>
    </row>
    <row r="18" spans="3:15" x14ac:dyDescent="0.25">
      <c r="C18" t="str">
        <f>+C14</f>
        <v>Ensamble</v>
      </c>
      <c r="D18" t="str">
        <f>+D11&amp;" X + "&amp;E11&amp;" Y &lt;= "&amp;F11&amp;"         &lt;==&gt; Y &lt;="&amp;F11&amp;"/"&amp;E11&amp;"-"&amp;D11&amp;"/"&amp;E11&amp;" X"</f>
        <v>C X + D Y &lt;= Q         &lt;==&gt; Y &lt;=Q/D-C/D X</v>
      </c>
    </row>
    <row r="21" spans="3:15" x14ac:dyDescent="0.25">
      <c r="C21" t="s">
        <v>17</v>
      </c>
      <c r="D21" s="10" t="s">
        <v>9</v>
      </c>
      <c r="E21" s="24">
        <f>IF(E6*D7&lt;&gt;D6*E7,((E6*F7-E7*F6)/(E6*D7-D6*E7)),"No hay Solución")</f>
        <v>727.27272727272725</v>
      </c>
      <c r="F21" s="30">
        <f>IF(E21&lt;0,0,1)</f>
        <v>1</v>
      </c>
    </row>
    <row r="22" spans="3:15" x14ac:dyDescent="0.25">
      <c r="C22" t="s">
        <v>18</v>
      </c>
      <c r="D22" s="10" t="s">
        <v>10</v>
      </c>
      <c r="E22" s="25">
        <f>IF(D6*E7&lt;&gt;E6*D7,((D6*F7-D7*F6)/(D6*E7-D7*E6)),"No hay Solución")</f>
        <v>181.81818181818181</v>
      </c>
      <c r="F22" s="30">
        <f>IF(E22&lt;0,0,1)</f>
        <v>1</v>
      </c>
      <c r="J22">
        <v>1000</v>
      </c>
      <c r="M22">
        <v>2</v>
      </c>
      <c r="N22">
        <v>3</v>
      </c>
      <c r="O22">
        <v>2000</v>
      </c>
    </row>
    <row r="23" spans="3:15" x14ac:dyDescent="0.25">
      <c r="F23" s="31">
        <f>IF(E21="No hay Solución",0,+D8*E21+E8*E22)</f>
        <v>5272727.2727272725</v>
      </c>
      <c r="J23">
        <v>666.67</v>
      </c>
      <c r="M23">
        <v>5</v>
      </c>
      <c r="N23">
        <v>2</v>
      </c>
      <c r="O23">
        <v>4000</v>
      </c>
    </row>
    <row r="24" spans="3:15" x14ac:dyDescent="0.25">
      <c r="D24" t="s">
        <v>6</v>
      </c>
      <c r="E24" s="28">
        <f>IF(F21*F22*F23=0,"Sistema Ineficiente",F21*F22*F23)</f>
        <v>5272727.2727272725</v>
      </c>
    </row>
    <row r="27" spans="3:15" x14ac:dyDescent="0.25">
      <c r="C27" t="str">
        <f>+C6</f>
        <v>Fabricación</v>
      </c>
      <c r="D27" s="35">
        <f>+F6/D6</f>
        <v>1000</v>
      </c>
      <c r="E27" s="17">
        <f>+F6/E6</f>
        <v>666.66666666666663</v>
      </c>
    </row>
    <row r="28" spans="3:15" x14ac:dyDescent="0.25">
      <c r="C28" t="str">
        <f>+C7</f>
        <v>Ensamble</v>
      </c>
      <c r="D28" s="17">
        <f>+F7/D7</f>
        <v>800</v>
      </c>
      <c r="E28" s="35">
        <f>+F7/E7</f>
        <v>2000</v>
      </c>
    </row>
    <row r="29" spans="3:15" x14ac:dyDescent="0.25">
      <c r="C29" t="s">
        <v>20</v>
      </c>
      <c r="D29" s="17">
        <f>MIN(D27,D28)</f>
        <v>800</v>
      </c>
      <c r="E29" s="17">
        <f>MIN(E27,E28)</f>
        <v>666.66666666666663</v>
      </c>
    </row>
    <row r="30" spans="3:15" x14ac:dyDescent="0.25">
      <c r="C30" s="19" t="s">
        <v>21</v>
      </c>
      <c r="E30" s="17"/>
    </row>
    <row r="31" spans="3:15" x14ac:dyDescent="0.25">
      <c r="C31" t="str">
        <f>+C27</f>
        <v>Fabricación</v>
      </c>
      <c r="D31">
        <f>IF(D27=D29,0,D27-D29)</f>
        <v>200</v>
      </c>
      <c r="E31" s="22">
        <f>IF(E27=E29,0,E27-E29)</f>
        <v>0</v>
      </c>
    </row>
    <row r="32" spans="3:15" x14ac:dyDescent="0.25">
      <c r="C32" t="str">
        <f>+C28</f>
        <v>Ensamble</v>
      </c>
      <c r="D32" s="22">
        <f>IF(D27=D29,D28-D29,0)</f>
        <v>0</v>
      </c>
      <c r="E32" s="22">
        <f>IF(E27=E29,E28-E29,0)</f>
        <v>1333.3333333333335</v>
      </c>
    </row>
    <row r="34" spans="3:6" x14ac:dyDescent="0.25">
      <c r="C34" s="20" t="s">
        <v>22</v>
      </c>
    </row>
    <row r="35" spans="3:6" x14ac:dyDescent="0.25">
      <c r="C35" t="str">
        <f>+C27</f>
        <v>Fabricación</v>
      </c>
      <c r="D35" s="36">
        <f>+E21</f>
        <v>727.27272727272725</v>
      </c>
      <c r="E35" s="29">
        <f>IF(D35="No hay Solución","Sistema Ineficiente",((F6-(D35*D6))/E6))</f>
        <v>181.81818181818184</v>
      </c>
    </row>
    <row r="36" spans="3:6" x14ac:dyDescent="0.25">
      <c r="C36" t="str">
        <f>+C28</f>
        <v>Ensamble</v>
      </c>
      <c r="D36" s="21">
        <f>+D35</f>
        <v>727.27272727272725</v>
      </c>
      <c r="E36" s="29">
        <f>IF(D36="No hay Solución","Sistema Ineficiente",((F7-(D36*D7))/E7))</f>
        <v>181.81818181818198</v>
      </c>
    </row>
    <row r="37" spans="3:6" x14ac:dyDescent="0.25">
      <c r="C37" t="s">
        <v>20</v>
      </c>
      <c r="D37" s="23">
        <f>MIN(D35,D36)</f>
        <v>727.27272727272725</v>
      </c>
      <c r="E37" s="23">
        <f>MIN(E35,E36)</f>
        <v>181.81818181818184</v>
      </c>
    </row>
    <row r="38" spans="3:6" x14ac:dyDescent="0.25">
      <c r="C38" s="19" t="s">
        <v>21</v>
      </c>
      <c r="E38" s="17"/>
    </row>
    <row r="39" spans="3:6" x14ac:dyDescent="0.25">
      <c r="C39" t="str">
        <f>+C31</f>
        <v>Fabricación</v>
      </c>
      <c r="D39">
        <f>IF(D35=D37,0,D35-D37)</f>
        <v>0</v>
      </c>
      <c r="E39" s="22">
        <f>IF(E35=E37,0,E35-E37)</f>
        <v>0</v>
      </c>
    </row>
    <row r="40" spans="3:6" x14ac:dyDescent="0.25">
      <c r="C40" t="str">
        <f>+C32</f>
        <v>Ensamble</v>
      </c>
      <c r="D40" s="22">
        <f>IF(D35=D37,D36-D37,0)</f>
        <v>0</v>
      </c>
      <c r="E40" s="22">
        <f>IF(E35=E37,E36-E37,0)</f>
        <v>1.4210854715202004E-13</v>
      </c>
      <c r="F40" s="22"/>
    </row>
  </sheetData>
  <mergeCells count="2">
    <mergeCell ref="F4:F5"/>
    <mergeCell ref="C4:C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8"/>
  <sheetViews>
    <sheetView topLeftCell="A19" workbookViewId="0">
      <selection activeCell="A40" sqref="A40:XFD40"/>
    </sheetView>
  </sheetViews>
  <sheetFormatPr baseColWidth="10" defaultRowHeight="15" x14ac:dyDescent="0.25"/>
  <cols>
    <col min="1" max="1" width="3.85546875" customWidth="1"/>
    <col min="2" max="2" width="2.85546875" customWidth="1"/>
    <col min="3" max="3" width="15.5703125" customWidth="1"/>
    <col min="4" max="4" width="13" customWidth="1"/>
    <col min="5" max="5" width="19.5703125" customWidth="1"/>
    <col min="6" max="6" width="14.85546875" customWidth="1"/>
    <col min="7" max="7" width="2.28515625" customWidth="1"/>
    <col min="8" max="8" width="4.85546875" customWidth="1"/>
    <col min="9" max="9" width="9.140625" customWidth="1"/>
    <col min="10" max="10" width="9.7109375" customWidth="1"/>
    <col min="11" max="11" width="9" customWidth="1"/>
    <col min="12" max="25" width="4.85546875" customWidth="1"/>
  </cols>
  <sheetData>
    <row r="1" spans="3:11" ht="15.75" thickBot="1" x14ac:dyDescent="0.3"/>
    <row r="2" spans="3:11" ht="17.25" customHeight="1" thickBot="1" x14ac:dyDescent="0.3">
      <c r="C2" s="33" t="s">
        <v>1</v>
      </c>
      <c r="D2" s="1" t="s">
        <v>7</v>
      </c>
      <c r="E2" s="1" t="s">
        <v>8</v>
      </c>
      <c r="F2" s="33" t="s">
        <v>0</v>
      </c>
    </row>
    <row r="3" spans="3:11" ht="45.75" customHeight="1" thickTop="1" thickBot="1" x14ac:dyDescent="0.3">
      <c r="C3" s="34"/>
      <c r="D3" s="8" t="s">
        <v>2</v>
      </c>
      <c r="E3" s="9" t="s">
        <v>3</v>
      </c>
      <c r="F3" s="34"/>
    </row>
    <row r="4" spans="3:11" ht="17.25" customHeight="1" thickBot="1" x14ac:dyDescent="0.3">
      <c r="C4" s="4" t="s">
        <v>4</v>
      </c>
      <c r="D4" s="4">
        <v>4</v>
      </c>
      <c r="E4" s="5">
        <v>5</v>
      </c>
      <c r="F4" s="6">
        <v>6000</v>
      </c>
    </row>
    <row r="5" spans="3:11" ht="17.25" customHeight="1" thickBot="1" x14ac:dyDescent="0.3">
      <c r="C5" s="2" t="s">
        <v>5</v>
      </c>
      <c r="D5" s="2">
        <v>2</v>
      </c>
      <c r="E5" s="3">
        <v>3</v>
      </c>
      <c r="F5" s="7">
        <v>4200</v>
      </c>
    </row>
    <row r="6" spans="3:11" ht="16.5" thickBot="1" x14ac:dyDescent="0.3">
      <c r="C6" s="11" t="s">
        <v>19</v>
      </c>
      <c r="D6" s="12">
        <v>20000</v>
      </c>
      <c r="E6" s="13">
        <v>60000</v>
      </c>
      <c r="H6" s="19" t="str">
        <f>+C4</f>
        <v>Fabricación</v>
      </c>
    </row>
    <row r="7" spans="3:11" ht="15.75" x14ac:dyDescent="0.25">
      <c r="C7" s="14"/>
      <c r="D7" s="15"/>
      <c r="E7" s="16"/>
      <c r="H7" s="10" t="s">
        <v>24</v>
      </c>
      <c r="I7" s="27">
        <v>0</v>
      </c>
      <c r="J7" s="23">
        <f>+F4/D4</f>
        <v>1500</v>
      </c>
      <c r="K7" s="22">
        <f>IF(+E19="No hay Solución",0,E19)</f>
        <v>-1500</v>
      </c>
    </row>
    <row r="8" spans="3:11" x14ac:dyDescent="0.25">
      <c r="D8" s="10" t="s">
        <v>11</v>
      </c>
      <c r="E8" s="10" t="s">
        <v>13</v>
      </c>
      <c r="F8" s="10" t="s">
        <v>14</v>
      </c>
      <c r="H8" s="10" t="s">
        <v>25</v>
      </c>
      <c r="I8" s="23">
        <f>+F4/E4</f>
        <v>1200</v>
      </c>
      <c r="J8" s="27">
        <v>0</v>
      </c>
      <c r="K8" s="22">
        <f>IF(+E20="No hay Solución",0,E20)</f>
        <v>2400</v>
      </c>
    </row>
    <row r="9" spans="3:11" x14ac:dyDescent="0.25">
      <c r="D9" s="10" t="s">
        <v>12</v>
      </c>
      <c r="E9" s="10" t="s">
        <v>16</v>
      </c>
      <c r="F9" s="10" t="s">
        <v>15</v>
      </c>
      <c r="I9" s="23"/>
      <c r="J9" s="23"/>
      <c r="K9" s="22"/>
    </row>
    <row r="10" spans="3:11" x14ac:dyDescent="0.25">
      <c r="C10" s="19" t="s">
        <v>23</v>
      </c>
      <c r="I10" s="23"/>
      <c r="J10" s="23"/>
      <c r="K10" s="22"/>
    </row>
    <row r="11" spans="3:11" x14ac:dyDescent="0.25">
      <c r="C11" t="str">
        <f>+C4</f>
        <v>Fabricación</v>
      </c>
      <c r="D11" t="str">
        <f>+D4&amp;" X + "&amp;E4&amp;" Y &lt;= "&amp;F4&amp;"         &lt;==&gt; Y &lt;="&amp;F4&amp;"/"&amp;E4&amp;"-"&amp;D4&amp;"/"&amp;E4&amp;" X"</f>
        <v>4 X + 5 Y &lt;= 6000         &lt;==&gt; Y &lt;=6000/5-4/5 X</v>
      </c>
      <c r="H11" s="19" t="str">
        <f>+C12</f>
        <v>Ensamble</v>
      </c>
      <c r="K11" s="22"/>
    </row>
    <row r="12" spans="3:11" x14ac:dyDescent="0.25">
      <c r="C12" t="str">
        <f>+C5</f>
        <v>Ensamble</v>
      </c>
      <c r="D12" t="str">
        <f>+D5&amp;" X + "&amp;E5&amp;" Y &lt;= "&amp;F5&amp;"         &lt;==&gt; Y &lt;="&amp;F5&amp;"/"&amp;E5&amp;"-"&amp;D5&amp;"/"&amp;E5&amp;" X"</f>
        <v>2 X + 3 Y &lt;= 4200         &lt;==&gt; Y &lt;=4200/3-2/3 X</v>
      </c>
      <c r="H12" s="10" t="s">
        <v>24</v>
      </c>
      <c r="I12" s="27">
        <v>0</v>
      </c>
      <c r="J12" s="23">
        <f>+F5/D5</f>
        <v>2100</v>
      </c>
      <c r="K12" s="22">
        <f>IF(+E19="No hay Solución",0,E19)</f>
        <v>-1500</v>
      </c>
    </row>
    <row r="13" spans="3:11" x14ac:dyDescent="0.25">
      <c r="H13" s="10" t="s">
        <v>25</v>
      </c>
      <c r="I13" s="23">
        <f>+F5/E5</f>
        <v>1400</v>
      </c>
      <c r="J13" s="27">
        <v>0</v>
      </c>
      <c r="K13" s="22">
        <f>IF(+E20="No hay Solución",0,E20)</f>
        <v>2400</v>
      </c>
    </row>
    <row r="15" spans="3:11" x14ac:dyDescent="0.25">
      <c r="C15" t="str">
        <f>+C11</f>
        <v>Fabricación</v>
      </c>
      <c r="D15" t="str">
        <f>+D8&amp;" X + "&amp;E8&amp;" Y &lt;= "&amp;F8&amp;"         &lt;==&gt; Y &lt;="&amp;F8&amp;"/"&amp;E8&amp;"-"&amp;D8&amp;"/"&amp;E8&amp;" X"</f>
        <v>A X + B Y &lt;= P         &lt;==&gt; Y &lt;=P/B-A/B X</v>
      </c>
    </row>
    <row r="16" spans="3:11" x14ac:dyDescent="0.25">
      <c r="C16" t="str">
        <f>+C12</f>
        <v>Ensamble</v>
      </c>
      <c r="D16" t="str">
        <f>+D9&amp;" X + "&amp;E9&amp;" Y &lt;= "&amp;F9&amp;"         &lt;==&gt; Y &lt;="&amp;F9&amp;"/"&amp;E9&amp;"-"&amp;D9&amp;"/"&amp;E9&amp;" X"</f>
        <v>C X + D Y &lt;= Q         &lt;==&gt; Y &lt;=Q/D-C/D X</v>
      </c>
    </row>
    <row r="19" spans="3:6" x14ac:dyDescent="0.25">
      <c r="C19" t="s">
        <v>17</v>
      </c>
      <c r="D19" s="10" t="s">
        <v>9</v>
      </c>
      <c r="E19" s="24">
        <f>IF(E4*D5&lt;&gt;D4*E5,((E4*F5-E5*F4)/(E4*D5-D4*E5)),"No hay Solución")</f>
        <v>-1500</v>
      </c>
      <c r="F19" s="30">
        <f>IF(E19&lt;0,0,1)</f>
        <v>0</v>
      </c>
    </row>
    <row r="20" spans="3:6" x14ac:dyDescent="0.25">
      <c r="C20" t="s">
        <v>18</v>
      </c>
      <c r="D20" s="10" t="s">
        <v>10</v>
      </c>
      <c r="E20" s="25">
        <f>IF(D4*E5&lt;&gt;E4*D5,((D4*F5-D5*F4)/(D4*E5-D5*E4)),"No hay Solución")</f>
        <v>2400</v>
      </c>
      <c r="F20" s="30">
        <f>IF(E20&lt;0,0,1)</f>
        <v>1</v>
      </c>
    </row>
    <row r="21" spans="3:6" x14ac:dyDescent="0.25">
      <c r="F21" s="32">
        <f>IF(E19="No hay Solución",0,+D6*E19+E6*E20)</f>
        <v>114000000</v>
      </c>
    </row>
    <row r="22" spans="3:6" x14ac:dyDescent="0.25">
      <c r="D22" t="s">
        <v>6</v>
      </c>
      <c r="E22" s="28" t="str">
        <f>IF(F19*F20*F21=0,"Sistema Ineficiente",F19*F20*F21)</f>
        <v>Sistema Ineficiente</v>
      </c>
    </row>
    <row r="25" spans="3:6" x14ac:dyDescent="0.25">
      <c r="C25" t="str">
        <f>+C4</f>
        <v>Fabricación</v>
      </c>
      <c r="D25" s="18">
        <f>+F4/D4</f>
        <v>1500</v>
      </c>
      <c r="E25" s="17">
        <f>+F4/E4</f>
        <v>1200</v>
      </c>
    </row>
    <row r="26" spans="3:6" x14ac:dyDescent="0.25">
      <c r="C26" t="str">
        <f>+C5</f>
        <v>Ensamble</v>
      </c>
      <c r="D26" s="17">
        <f>+F5/D5</f>
        <v>2100</v>
      </c>
      <c r="E26" s="18">
        <f>+F5/E5</f>
        <v>1400</v>
      </c>
    </row>
    <row r="27" spans="3:6" x14ac:dyDescent="0.25">
      <c r="C27" t="s">
        <v>20</v>
      </c>
      <c r="D27" s="17">
        <f>MIN(D25,D26)</f>
        <v>1500</v>
      </c>
      <c r="E27" s="17">
        <f>MIN(E25,E26)</f>
        <v>1200</v>
      </c>
    </row>
    <row r="28" spans="3:6" x14ac:dyDescent="0.25">
      <c r="C28" s="19" t="s">
        <v>21</v>
      </c>
      <c r="E28" s="17"/>
    </row>
    <row r="29" spans="3:6" x14ac:dyDescent="0.25">
      <c r="C29" t="str">
        <f>+C25</f>
        <v>Fabricación</v>
      </c>
      <c r="D29">
        <f>IF(D25=D27,0,D25-D27)</f>
        <v>0</v>
      </c>
      <c r="E29" s="22">
        <f>IF(E25=E27,0,E25-E27)</f>
        <v>0</v>
      </c>
    </row>
    <row r="30" spans="3:6" x14ac:dyDescent="0.25">
      <c r="C30" t="str">
        <f>+C26</f>
        <v>Ensamble</v>
      </c>
      <c r="D30" s="22">
        <f>IF(D25=D27,D26-D27,0)</f>
        <v>600</v>
      </c>
      <c r="E30" s="22">
        <f>IF(E25=E27,E26-E27,0)</f>
        <v>200</v>
      </c>
    </row>
    <row r="32" spans="3:6" x14ac:dyDescent="0.25">
      <c r="C32" s="20" t="s">
        <v>22</v>
      </c>
    </row>
    <row r="33" spans="3:6" x14ac:dyDescent="0.25">
      <c r="C33" t="str">
        <f>+C25</f>
        <v>Fabricación</v>
      </c>
      <c r="D33" s="26">
        <f>+E19</f>
        <v>-1500</v>
      </c>
      <c r="E33" s="29">
        <f>IF(D33="No hay Solución","Sistema Ineficiente",((F4-(D33*D4))/E4))</f>
        <v>2400</v>
      </c>
    </row>
    <row r="34" spans="3:6" x14ac:dyDescent="0.25">
      <c r="C34" t="str">
        <f>+C26</f>
        <v>Ensamble</v>
      </c>
      <c r="D34" s="21">
        <f>+D33</f>
        <v>-1500</v>
      </c>
      <c r="E34" s="29">
        <f>IF(D34="No hay Solución","Sistema Ineficiente",((F5-(D34*D5))/E5))</f>
        <v>2400</v>
      </c>
    </row>
    <row r="35" spans="3:6" x14ac:dyDescent="0.25">
      <c r="C35" t="s">
        <v>20</v>
      </c>
      <c r="D35" s="23">
        <f>MIN(D33,D34)</f>
        <v>-1500</v>
      </c>
      <c r="E35" s="23">
        <f>MIN(E33,E34)</f>
        <v>2400</v>
      </c>
    </row>
    <row r="36" spans="3:6" x14ac:dyDescent="0.25">
      <c r="C36" s="19" t="s">
        <v>21</v>
      </c>
      <c r="E36" s="17"/>
    </row>
    <row r="37" spans="3:6" x14ac:dyDescent="0.25">
      <c r="C37" t="str">
        <f>+C29</f>
        <v>Fabricación</v>
      </c>
      <c r="D37">
        <f>IF(D33=D35,0,D33-D35)</f>
        <v>0</v>
      </c>
      <c r="E37" s="22">
        <f>IF(E33=E35,0,E33-E35)</f>
        <v>0</v>
      </c>
    </row>
    <row r="38" spans="3:6" x14ac:dyDescent="0.25">
      <c r="C38" t="str">
        <f>+C30</f>
        <v>Ensamble</v>
      </c>
      <c r="D38" s="22">
        <f>IF(D33=D35,D34-D35,0)</f>
        <v>0</v>
      </c>
      <c r="E38" s="22">
        <f>IF(E33=E35,E34-E35,0)</f>
        <v>0</v>
      </c>
      <c r="F38" s="22"/>
    </row>
  </sheetData>
  <mergeCells count="2">
    <mergeCell ref="C2:C3"/>
    <mergeCell ref="F2:F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8"/>
  <sheetViews>
    <sheetView topLeftCell="A10" workbookViewId="0">
      <selection activeCell="F30" sqref="F30"/>
    </sheetView>
  </sheetViews>
  <sheetFormatPr baseColWidth="10" defaultRowHeight="15" x14ac:dyDescent="0.25"/>
  <cols>
    <col min="1" max="1" width="3.85546875" customWidth="1"/>
    <col min="2" max="2" width="2.85546875" customWidth="1"/>
    <col min="3" max="3" width="15.5703125" customWidth="1"/>
    <col min="4" max="4" width="13" customWidth="1"/>
    <col min="5" max="5" width="19.5703125" customWidth="1"/>
    <col min="6" max="6" width="14.85546875" customWidth="1"/>
    <col min="7" max="7" width="2.28515625" customWidth="1"/>
    <col min="8" max="8" width="4.85546875" customWidth="1"/>
    <col min="9" max="9" width="9.140625" customWidth="1"/>
    <col min="10" max="10" width="9.7109375" customWidth="1"/>
    <col min="11" max="11" width="6.7109375" customWidth="1"/>
    <col min="12" max="25" width="4.85546875" customWidth="1"/>
  </cols>
  <sheetData>
    <row r="1" spans="3:11" ht="15.75" thickBot="1" x14ac:dyDescent="0.3"/>
    <row r="2" spans="3:11" ht="17.25" customHeight="1" thickBot="1" x14ac:dyDescent="0.3">
      <c r="C2" s="33" t="s">
        <v>1</v>
      </c>
      <c r="D2" s="1" t="s">
        <v>7</v>
      </c>
      <c r="E2" s="1" t="s">
        <v>8</v>
      </c>
      <c r="F2" s="33" t="s">
        <v>0</v>
      </c>
    </row>
    <row r="3" spans="3:11" ht="45.75" customHeight="1" thickTop="1" thickBot="1" x14ac:dyDescent="0.3">
      <c r="C3" s="34"/>
      <c r="D3" s="8" t="s">
        <v>2</v>
      </c>
      <c r="E3" s="9" t="s">
        <v>3</v>
      </c>
      <c r="F3" s="34"/>
    </row>
    <row r="4" spans="3:11" ht="17.25" customHeight="1" thickBot="1" x14ac:dyDescent="0.3">
      <c r="C4" s="4" t="s">
        <v>4</v>
      </c>
      <c r="D4" s="4">
        <v>4</v>
      </c>
      <c r="E4" s="5">
        <v>6</v>
      </c>
      <c r="F4" s="6">
        <v>6000</v>
      </c>
    </row>
    <row r="5" spans="3:11" ht="17.25" customHeight="1" thickBot="1" x14ac:dyDescent="0.3">
      <c r="C5" s="2" t="s">
        <v>5</v>
      </c>
      <c r="D5" s="2">
        <v>2</v>
      </c>
      <c r="E5" s="3">
        <v>3</v>
      </c>
      <c r="F5" s="7">
        <v>4200</v>
      </c>
    </row>
    <row r="6" spans="3:11" ht="16.5" thickBot="1" x14ac:dyDescent="0.3">
      <c r="C6" s="11" t="s">
        <v>19</v>
      </c>
      <c r="D6" s="12">
        <v>8000</v>
      </c>
      <c r="E6" s="13">
        <v>10000</v>
      </c>
      <c r="H6" s="19" t="str">
        <f>+C4</f>
        <v>Fabricación</v>
      </c>
    </row>
    <row r="7" spans="3:11" ht="15.75" x14ac:dyDescent="0.25">
      <c r="C7" s="14"/>
      <c r="D7" s="15"/>
      <c r="E7" s="16"/>
      <c r="H7" s="10" t="s">
        <v>24</v>
      </c>
      <c r="I7" s="27">
        <v>0</v>
      </c>
      <c r="J7" s="23">
        <f>+F4/D4</f>
        <v>1500</v>
      </c>
      <c r="K7" s="22">
        <f>IF(+E19="No hay Solución",0,E19)</f>
        <v>0</v>
      </c>
    </row>
    <row r="8" spans="3:11" x14ac:dyDescent="0.25">
      <c r="D8" s="10" t="s">
        <v>11</v>
      </c>
      <c r="E8" s="10" t="s">
        <v>13</v>
      </c>
      <c r="F8" s="10" t="s">
        <v>14</v>
      </c>
      <c r="H8" s="10" t="s">
        <v>25</v>
      </c>
      <c r="I8" s="23">
        <f>+F4/E4</f>
        <v>1000</v>
      </c>
      <c r="J8" s="27">
        <v>0</v>
      </c>
      <c r="K8" s="22">
        <f>IF(+E20="No hay Solución",0,E20)</f>
        <v>0</v>
      </c>
    </row>
    <row r="9" spans="3:11" x14ac:dyDescent="0.25">
      <c r="D9" s="10" t="s">
        <v>12</v>
      </c>
      <c r="E9" s="10" t="s">
        <v>16</v>
      </c>
      <c r="F9" s="10" t="s">
        <v>15</v>
      </c>
      <c r="I9" s="23"/>
      <c r="J9" s="23"/>
      <c r="K9" s="22"/>
    </row>
    <row r="10" spans="3:11" x14ac:dyDescent="0.25">
      <c r="C10" s="19" t="s">
        <v>23</v>
      </c>
      <c r="I10" s="23"/>
      <c r="J10" s="23"/>
      <c r="K10" s="22"/>
    </row>
    <row r="11" spans="3:11" x14ac:dyDescent="0.25">
      <c r="C11" t="str">
        <f>+C4</f>
        <v>Fabricación</v>
      </c>
      <c r="D11" t="str">
        <f>+D4&amp;" X + "&amp;E4&amp;" Y &lt;= "&amp;F4&amp;"         &lt;==&gt; Y &lt;="&amp;F4&amp;"/"&amp;E4&amp;"-"&amp;D4&amp;"/"&amp;E4&amp;" X"</f>
        <v>4 X + 6 Y &lt;= 6000         &lt;==&gt; Y &lt;=6000/6-4/6 X</v>
      </c>
      <c r="H11" s="19" t="str">
        <f>+C12</f>
        <v>Ensamble</v>
      </c>
      <c r="K11" s="22"/>
    </row>
    <row r="12" spans="3:11" x14ac:dyDescent="0.25">
      <c r="C12" t="str">
        <f>+C5</f>
        <v>Ensamble</v>
      </c>
      <c r="D12" t="str">
        <f>+D5&amp;" X + "&amp;E5&amp;" Y &lt;= "&amp;F5&amp;"         &lt;==&gt; Y &lt;="&amp;F5&amp;"/"&amp;E5&amp;"-"&amp;D5&amp;"/"&amp;E5&amp;" X"</f>
        <v>2 X + 3 Y &lt;= 4200         &lt;==&gt; Y &lt;=4200/3-2/3 X</v>
      </c>
      <c r="H12" s="10" t="s">
        <v>24</v>
      </c>
      <c r="I12" s="27">
        <v>0</v>
      </c>
      <c r="J12" s="23">
        <f>+F5/D5</f>
        <v>2100</v>
      </c>
      <c r="K12" s="22">
        <f>IF(+E19="No hay Solución",0,E19)</f>
        <v>0</v>
      </c>
    </row>
    <row r="13" spans="3:11" x14ac:dyDescent="0.25">
      <c r="H13" s="10" t="s">
        <v>25</v>
      </c>
      <c r="I13" s="23">
        <f>+F5/E5</f>
        <v>1400</v>
      </c>
      <c r="J13" s="27">
        <v>0</v>
      </c>
      <c r="K13" s="22">
        <f>IF(+E20="No hay Solución",0,E20)</f>
        <v>0</v>
      </c>
    </row>
    <row r="15" spans="3:11" x14ac:dyDescent="0.25">
      <c r="C15" t="str">
        <f>+C11</f>
        <v>Fabricación</v>
      </c>
      <c r="D15" t="str">
        <f>+D8&amp;" X + "&amp;E8&amp;" Y &lt;= "&amp;F8&amp;"         &lt;==&gt; Y &lt;="&amp;F8&amp;"/"&amp;E8&amp;"-"&amp;D8&amp;"/"&amp;E8&amp;" X"</f>
        <v>A X + B Y &lt;= P         &lt;==&gt; Y &lt;=P/B-A/B X</v>
      </c>
    </row>
    <row r="16" spans="3:11" x14ac:dyDescent="0.25">
      <c r="C16" t="str">
        <f>+C12</f>
        <v>Ensamble</v>
      </c>
      <c r="D16" t="str">
        <f>+D9&amp;" X + "&amp;E9&amp;" Y &lt;= "&amp;F9&amp;"         &lt;==&gt; Y &lt;="&amp;F9&amp;"/"&amp;E9&amp;"-"&amp;D9&amp;"/"&amp;E9&amp;" X"</f>
        <v>C X + D Y &lt;= Q         &lt;==&gt; Y &lt;=Q/D-C/D X</v>
      </c>
    </row>
    <row r="19" spans="3:6" x14ac:dyDescent="0.25">
      <c r="C19" t="s">
        <v>17</v>
      </c>
      <c r="D19" s="10" t="s">
        <v>9</v>
      </c>
      <c r="E19" s="24" t="str">
        <f>IF(E4*D5&lt;&gt;D4*E5,((E4*F5-E5*F4)/(E4*D5-D4*E5)),"No hay Solución")</f>
        <v>No hay Solución</v>
      </c>
      <c r="F19" s="30">
        <f>IF(E19&lt;0,0,1)</f>
        <v>1</v>
      </c>
    </row>
    <row r="20" spans="3:6" x14ac:dyDescent="0.25">
      <c r="C20" t="s">
        <v>18</v>
      </c>
      <c r="D20" s="10" t="s">
        <v>10</v>
      </c>
      <c r="E20" s="25" t="str">
        <f>IF(D4*E5&lt;&gt;E4*D5,((D4*F5-D5*F4)/(D4*E5-D5*E4)),"No hay Solución")</f>
        <v>No hay Solución</v>
      </c>
      <c r="F20" s="30">
        <f>IF(E20&lt;0,0,1)</f>
        <v>1</v>
      </c>
    </row>
    <row r="21" spans="3:6" x14ac:dyDescent="0.25">
      <c r="F21" s="31">
        <f>IF(E19="No hay Solución",0,+D6*E19+E6*E20)</f>
        <v>0</v>
      </c>
    </row>
    <row r="22" spans="3:6" x14ac:dyDescent="0.25">
      <c r="D22" t="s">
        <v>6</v>
      </c>
      <c r="E22" s="28" t="str">
        <f>IF(F19*F20*F21=0,"Sistema Ineficiente",F19*F20*F21)</f>
        <v>Sistema Ineficiente</v>
      </c>
    </row>
    <row r="23" spans="3:6" x14ac:dyDescent="0.25">
      <c r="F23" s="21"/>
    </row>
    <row r="25" spans="3:6" x14ac:dyDescent="0.25">
      <c r="C25" t="str">
        <f>+C4</f>
        <v>Fabricación</v>
      </c>
      <c r="D25" s="18">
        <f>+F4/D4</f>
        <v>1500</v>
      </c>
      <c r="E25" s="17">
        <f>+F4/E4</f>
        <v>1000</v>
      </c>
    </row>
    <row r="26" spans="3:6" x14ac:dyDescent="0.25">
      <c r="C26" t="str">
        <f>+C5</f>
        <v>Ensamble</v>
      </c>
      <c r="D26" s="17">
        <f>+F5/D5</f>
        <v>2100</v>
      </c>
      <c r="E26" s="18">
        <f>+F5/E5</f>
        <v>1400</v>
      </c>
    </row>
    <row r="27" spans="3:6" x14ac:dyDescent="0.25">
      <c r="C27" t="s">
        <v>20</v>
      </c>
      <c r="D27" s="17">
        <f>MIN(D25,D26)</f>
        <v>1500</v>
      </c>
      <c r="E27" s="17">
        <f>MIN(E25,E26)</f>
        <v>1000</v>
      </c>
    </row>
    <row r="28" spans="3:6" x14ac:dyDescent="0.25">
      <c r="C28" s="19" t="s">
        <v>21</v>
      </c>
      <c r="E28" s="17"/>
    </row>
    <row r="29" spans="3:6" x14ac:dyDescent="0.25">
      <c r="C29" t="str">
        <f>+C25</f>
        <v>Fabricación</v>
      </c>
      <c r="D29">
        <f>IF(D25=D27,0,D25-D27)</f>
        <v>0</v>
      </c>
      <c r="E29" s="22">
        <f>IF(E25=E27,0,E25-E27)</f>
        <v>0</v>
      </c>
    </row>
    <row r="30" spans="3:6" x14ac:dyDescent="0.25">
      <c r="C30" t="str">
        <f>+C26</f>
        <v>Ensamble</v>
      </c>
      <c r="D30" s="22">
        <f>IF(D25=D27,D26-D27,0)</f>
        <v>600</v>
      </c>
      <c r="E30" s="22">
        <f>IF(E25=E27,E26-E27,0)</f>
        <v>400</v>
      </c>
    </row>
    <row r="32" spans="3:6" x14ac:dyDescent="0.25">
      <c r="C32" s="20" t="s">
        <v>22</v>
      </c>
    </row>
    <row r="33" spans="3:6" x14ac:dyDescent="0.25">
      <c r="C33" t="str">
        <f>+C25</f>
        <v>Fabricación</v>
      </c>
      <c r="D33" s="26" t="str">
        <f>+E19</f>
        <v>No hay Solución</v>
      </c>
      <c r="E33" s="29" t="str">
        <f>IF(D33="No hay Solución","Sistema Ineficiente",((F4-(D33*D4))/E4))</f>
        <v>Sistema Ineficiente</v>
      </c>
    </row>
    <row r="34" spans="3:6" x14ac:dyDescent="0.25">
      <c r="C34" t="str">
        <f>+C26</f>
        <v>Ensamble</v>
      </c>
      <c r="D34" s="21" t="str">
        <f>+D33</f>
        <v>No hay Solución</v>
      </c>
      <c r="E34" s="29" t="str">
        <f>IF(D34="No hay Solución","Sistema Ineficiente",((F5-(D34*D5))/E5))</f>
        <v>Sistema Ineficiente</v>
      </c>
    </row>
    <row r="35" spans="3:6" x14ac:dyDescent="0.25">
      <c r="C35" t="s">
        <v>20</v>
      </c>
      <c r="D35" s="23">
        <f>MIN(D33,D34)</f>
        <v>0</v>
      </c>
      <c r="E35" s="23">
        <f>MIN(E33,E34)</f>
        <v>0</v>
      </c>
    </row>
    <row r="36" spans="3:6" x14ac:dyDescent="0.25">
      <c r="C36" s="19" t="s">
        <v>21</v>
      </c>
      <c r="E36" s="17"/>
    </row>
    <row r="37" spans="3:6" x14ac:dyDescent="0.25">
      <c r="C37" t="str">
        <f>+C29</f>
        <v>Fabricación</v>
      </c>
      <c r="D37" t="e">
        <f>IF(D33=D35,0,D33-D35)</f>
        <v>#VALUE!</v>
      </c>
      <c r="E37" s="22" t="e">
        <f>IF(E33=E35,0,E33-E35)</f>
        <v>#VALUE!</v>
      </c>
    </row>
    <row r="38" spans="3:6" x14ac:dyDescent="0.25">
      <c r="C38" t="str">
        <f>+C30</f>
        <v>Ensamble</v>
      </c>
      <c r="D38" s="22">
        <f>IF(D33=D35,D34-D35,0)</f>
        <v>0</v>
      </c>
      <c r="E38" s="22">
        <f>IF(E33=E35,E34-E35,0)</f>
        <v>0</v>
      </c>
      <c r="F38" s="22"/>
    </row>
  </sheetData>
  <mergeCells count="2">
    <mergeCell ref="C2:C3"/>
    <mergeCell ref="F2:F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8"/>
  <sheetViews>
    <sheetView workbookViewId="0">
      <selection activeCell="I3" sqref="I3"/>
    </sheetView>
  </sheetViews>
  <sheetFormatPr baseColWidth="10" defaultRowHeight="15" x14ac:dyDescent="0.25"/>
  <cols>
    <col min="1" max="1" width="3.85546875" customWidth="1"/>
    <col min="2" max="2" width="2.85546875" customWidth="1"/>
    <col min="3" max="3" width="15.5703125" customWidth="1"/>
    <col min="4" max="4" width="13" customWidth="1"/>
    <col min="5" max="5" width="19.5703125" customWidth="1"/>
    <col min="6" max="6" width="14.85546875" customWidth="1"/>
    <col min="7" max="7" width="2.28515625" customWidth="1"/>
    <col min="8" max="8" width="4.85546875" customWidth="1"/>
    <col min="9" max="9" width="9.140625" customWidth="1"/>
    <col min="10" max="10" width="9.7109375" customWidth="1"/>
    <col min="11" max="11" width="9" customWidth="1"/>
    <col min="12" max="25" width="4.85546875" customWidth="1"/>
  </cols>
  <sheetData>
    <row r="1" spans="3:11" ht="15.75" thickBot="1" x14ac:dyDescent="0.3"/>
    <row r="2" spans="3:11" ht="17.25" customHeight="1" thickBot="1" x14ac:dyDescent="0.3">
      <c r="C2" s="33" t="s">
        <v>1</v>
      </c>
      <c r="D2" s="1" t="s">
        <v>7</v>
      </c>
      <c r="E2" s="1" t="s">
        <v>8</v>
      </c>
      <c r="F2" s="33" t="s">
        <v>0</v>
      </c>
    </row>
    <row r="3" spans="3:11" ht="45.75" customHeight="1" thickTop="1" thickBot="1" x14ac:dyDescent="0.3">
      <c r="C3" s="34"/>
      <c r="D3" s="8" t="s">
        <v>2</v>
      </c>
      <c r="E3" s="9" t="s">
        <v>3</v>
      </c>
      <c r="F3" s="34"/>
    </row>
    <row r="4" spans="3:11" ht="17.25" customHeight="1" thickBot="1" x14ac:dyDescent="0.3">
      <c r="C4" s="4" t="s">
        <v>4</v>
      </c>
      <c r="D4" s="4">
        <v>6</v>
      </c>
      <c r="E4" s="5">
        <v>8</v>
      </c>
      <c r="F4" s="6">
        <v>7200</v>
      </c>
    </row>
    <row r="5" spans="3:11" ht="17.25" customHeight="1" thickBot="1" x14ac:dyDescent="0.3">
      <c r="C5" s="2" t="s">
        <v>5</v>
      </c>
      <c r="D5" s="2">
        <v>3</v>
      </c>
      <c r="E5" s="3">
        <v>2</v>
      </c>
      <c r="F5" s="7">
        <v>8000</v>
      </c>
    </row>
    <row r="6" spans="3:11" ht="16.5" thickBot="1" x14ac:dyDescent="0.3">
      <c r="C6" s="11" t="s">
        <v>19</v>
      </c>
      <c r="D6" s="12">
        <v>18000</v>
      </c>
      <c r="E6" s="13">
        <v>10000</v>
      </c>
      <c r="H6" s="19" t="str">
        <f>+C4</f>
        <v>Fabricación</v>
      </c>
    </row>
    <row r="7" spans="3:11" ht="15.75" x14ac:dyDescent="0.25">
      <c r="C7" s="14"/>
      <c r="D7" s="15"/>
      <c r="E7" s="16"/>
      <c r="H7" s="10" t="s">
        <v>24</v>
      </c>
      <c r="I7" s="27">
        <v>0</v>
      </c>
      <c r="J7" s="23">
        <f>+F4/D4</f>
        <v>1200</v>
      </c>
      <c r="K7" s="22">
        <f>IF(+E19="No hay Solución",0,E19)</f>
        <v>4133.333333333333</v>
      </c>
    </row>
    <row r="8" spans="3:11" x14ac:dyDescent="0.25">
      <c r="D8" s="10" t="s">
        <v>11</v>
      </c>
      <c r="E8" s="10" t="s">
        <v>13</v>
      </c>
      <c r="F8" s="10" t="s">
        <v>14</v>
      </c>
      <c r="H8" s="10" t="s">
        <v>25</v>
      </c>
      <c r="I8" s="23">
        <f>+F4/E4</f>
        <v>900</v>
      </c>
      <c r="J8" s="27">
        <v>0</v>
      </c>
      <c r="K8" s="22">
        <f>IF(+E20="No hay Solución",0,E20)</f>
        <v>-2200</v>
      </c>
    </row>
    <row r="9" spans="3:11" x14ac:dyDescent="0.25">
      <c r="D9" s="10" t="s">
        <v>12</v>
      </c>
      <c r="E9" s="10" t="s">
        <v>16</v>
      </c>
      <c r="F9" s="10" t="s">
        <v>15</v>
      </c>
      <c r="I9" s="23"/>
      <c r="J9" s="23"/>
      <c r="K9" s="22"/>
    </row>
    <row r="10" spans="3:11" x14ac:dyDescent="0.25">
      <c r="C10" s="19" t="s">
        <v>23</v>
      </c>
      <c r="I10" s="23"/>
      <c r="J10" s="23"/>
      <c r="K10" s="22"/>
    </row>
    <row r="11" spans="3:11" x14ac:dyDescent="0.25">
      <c r="C11" t="str">
        <f>+C4</f>
        <v>Fabricación</v>
      </c>
      <c r="D11" t="str">
        <f>+D4&amp;" X + "&amp;E4&amp;" Y &lt;= "&amp;F4&amp;"         &lt;==&gt; Y &lt;="&amp;F4&amp;"/"&amp;E4&amp;"-"&amp;D4&amp;"/"&amp;E4&amp;" X"</f>
        <v>6 X + 8 Y &lt;= 7200         &lt;==&gt; Y &lt;=7200/8-6/8 X</v>
      </c>
      <c r="H11" s="19" t="str">
        <f>+C12</f>
        <v>Ensamble</v>
      </c>
      <c r="K11" s="22"/>
    </row>
    <row r="12" spans="3:11" x14ac:dyDescent="0.25">
      <c r="C12" t="str">
        <f>+C5</f>
        <v>Ensamble</v>
      </c>
      <c r="D12" t="str">
        <f>+D5&amp;" X + "&amp;E5&amp;" Y &lt;= "&amp;F5&amp;"         &lt;==&gt; Y &lt;="&amp;F5&amp;"/"&amp;E5&amp;"-"&amp;D5&amp;"/"&amp;E5&amp;" X"</f>
        <v>3 X + 2 Y &lt;= 8000         &lt;==&gt; Y &lt;=8000/2-3/2 X</v>
      </c>
      <c r="H12" s="10" t="s">
        <v>24</v>
      </c>
      <c r="I12" s="27">
        <v>0</v>
      </c>
      <c r="J12" s="23">
        <f>+F5/D5</f>
        <v>2666.6666666666665</v>
      </c>
      <c r="K12" s="22">
        <f>IF(+E19="No hay Solución",0,E19)</f>
        <v>4133.333333333333</v>
      </c>
    </row>
    <row r="13" spans="3:11" x14ac:dyDescent="0.25">
      <c r="H13" s="10" t="s">
        <v>25</v>
      </c>
      <c r="I13" s="23">
        <f>+F5/E5</f>
        <v>4000</v>
      </c>
      <c r="J13" s="27">
        <v>0</v>
      </c>
      <c r="K13" s="22">
        <f>IF(+E20="No hay Solución",0,E20)</f>
        <v>-2200</v>
      </c>
    </row>
    <row r="15" spans="3:11" x14ac:dyDescent="0.25">
      <c r="C15" t="str">
        <f>+C11</f>
        <v>Fabricación</v>
      </c>
      <c r="D15" t="str">
        <f>+D8&amp;" X + "&amp;E8&amp;" Y &lt;= "&amp;F8&amp;"         &lt;==&gt; Y &lt;="&amp;F8&amp;"/"&amp;E8&amp;"-"&amp;D8&amp;"/"&amp;E8&amp;" X"</f>
        <v>A X + B Y &lt;= P         &lt;==&gt; Y &lt;=P/B-A/B X</v>
      </c>
    </row>
    <row r="16" spans="3:11" x14ac:dyDescent="0.25">
      <c r="C16" t="str">
        <f>+C12</f>
        <v>Ensamble</v>
      </c>
      <c r="D16" t="str">
        <f>+D9&amp;" X + "&amp;E9&amp;" Y &lt;= "&amp;F9&amp;"         &lt;==&gt; Y &lt;="&amp;F9&amp;"/"&amp;E9&amp;"-"&amp;D9&amp;"/"&amp;E9&amp;" X"</f>
        <v>C X + D Y &lt;= Q         &lt;==&gt; Y &lt;=Q/D-C/D X</v>
      </c>
    </row>
    <row r="19" spans="3:6" x14ac:dyDescent="0.25">
      <c r="C19" t="s">
        <v>17</v>
      </c>
      <c r="D19" s="10" t="s">
        <v>9</v>
      </c>
      <c r="E19" s="24">
        <f>IF(E4*D5&lt;&gt;D4*E5,((E4*F5-E5*F4)/(E4*D5-D4*E5)),"No hay Solución")</f>
        <v>4133.333333333333</v>
      </c>
      <c r="F19" s="30">
        <f>IF(E19&lt;0,0,1)</f>
        <v>1</v>
      </c>
    </row>
    <row r="20" spans="3:6" x14ac:dyDescent="0.25">
      <c r="C20" t="s">
        <v>18</v>
      </c>
      <c r="D20" s="10" t="s">
        <v>10</v>
      </c>
      <c r="E20" s="25">
        <f>IF(D4*E5&lt;&gt;E4*D5,((D4*F5-D5*F4)/(D4*E5-D5*E4)),"No hay Solución")</f>
        <v>-2200</v>
      </c>
      <c r="F20" s="30">
        <f>IF(E20&lt;0,0,1)</f>
        <v>0</v>
      </c>
    </row>
    <row r="21" spans="3:6" x14ac:dyDescent="0.25">
      <c r="F21" s="32">
        <f>IF(E19="No hay Solución",0,+D6*E19+E6*E20)</f>
        <v>52400000</v>
      </c>
    </row>
    <row r="22" spans="3:6" x14ac:dyDescent="0.25">
      <c r="D22" t="s">
        <v>6</v>
      </c>
      <c r="E22" s="28" t="str">
        <f>IF(F19*F20*F21=0,"Sistema Ineficiente",F19*F20*F21)</f>
        <v>Sistema Ineficiente</v>
      </c>
    </row>
    <row r="25" spans="3:6" x14ac:dyDescent="0.25">
      <c r="C25" t="str">
        <f>+C4</f>
        <v>Fabricación</v>
      </c>
      <c r="D25" s="18">
        <f>+F4/D4</f>
        <v>1200</v>
      </c>
      <c r="E25" s="17">
        <f>+F4/E4</f>
        <v>900</v>
      </c>
    </row>
    <row r="26" spans="3:6" x14ac:dyDescent="0.25">
      <c r="C26" t="str">
        <f>+C5</f>
        <v>Ensamble</v>
      </c>
      <c r="D26" s="17">
        <f>+F5/D5</f>
        <v>2666.6666666666665</v>
      </c>
      <c r="E26" s="18">
        <f>+F5/E5</f>
        <v>4000</v>
      </c>
    </row>
    <row r="27" spans="3:6" x14ac:dyDescent="0.25">
      <c r="C27" t="s">
        <v>20</v>
      </c>
      <c r="D27" s="17">
        <f>MIN(D25,D26)</f>
        <v>1200</v>
      </c>
      <c r="E27" s="17">
        <f>MIN(E25,E26)</f>
        <v>900</v>
      </c>
    </row>
    <row r="28" spans="3:6" x14ac:dyDescent="0.25">
      <c r="C28" s="19" t="s">
        <v>21</v>
      </c>
      <c r="E28" s="17"/>
    </row>
    <row r="29" spans="3:6" x14ac:dyDescent="0.25">
      <c r="C29" t="str">
        <f>+C25</f>
        <v>Fabricación</v>
      </c>
      <c r="D29">
        <f>IF(D25=D27,0,D25-D27)</f>
        <v>0</v>
      </c>
      <c r="E29" s="22">
        <f>IF(E25=E27,0,E25-E27)</f>
        <v>0</v>
      </c>
    </row>
    <row r="30" spans="3:6" x14ac:dyDescent="0.25">
      <c r="C30" t="str">
        <f>+C26</f>
        <v>Ensamble</v>
      </c>
      <c r="D30" s="22">
        <f>IF(D25=D27,D26-D27,0)</f>
        <v>1466.6666666666665</v>
      </c>
      <c r="E30" s="22">
        <f>IF(E25=E27,E26-E27,0)</f>
        <v>3100</v>
      </c>
    </row>
    <row r="32" spans="3:6" x14ac:dyDescent="0.25">
      <c r="C32" s="20" t="s">
        <v>22</v>
      </c>
    </row>
    <row r="33" spans="3:6" x14ac:dyDescent="0.25">
      <c r="C33" t="str">
        <f>+C25</f>
        <v>Fabricación</v>
      </c>
      <c r="D33" s="26">
        <f>+E19</f>
        <v>4133.333333333333</v>
      </c>
      <c r="E33" s="29">
        <f>IF(D33="No hay Solución","Sistema Ineficiente",((F4-(D33*D4))/E4))</f>
        <v>-2200</v>
      </c>
    </row>
    <row r="34" spans="3:6" x14ac:dyDescent="0.25">
      <c r="C34" t="str">
        <f>+C26</f>
        <v>Ensamble</v>
      </c>
      <c r="D34" s="21">
        <f>+D33</f>
        <v>4133.333333333333</v>
      </c>
      <c r="E34" s="29">
        <f>IF(D34="No hay Solución","Sistema Ineficiente",((F5-(D34*D5))/E5))</f>
        <v>-2200</v>
      </c>
    </row>
    <row r="35" spans="3:6" x14ac:dyDescent="0.25">
      <c r="C35" t="s">
        <v>20</v>
      </c>
      <c r="D35" s="23">
        <f>MIN(D33,D34)</f>
        <v>4133.333333333333</v>
      </c>
      <c r="E35" s="23">
        <f>MIN(E33,E34)</f>
        <v>-2200</v>
      </c>
    </row>
    <row r="36" spans="3:6" x14ac:dyDescent="0.25">
      <c r="C36" s="19" t="s">
        <v>21</v>
      </c>
      <c r="E36" s="17"/>
    </row>
    <row r="37" spans="3:6" x14ac:dyDescent="0.25">
      <c r="C37" t="str">
        <f>+C29</f>
        <v>Fabricación</v>
      </c>
      <c r="D37">
        <f>IF(D33=D35,0,D33-D35)</f>
        <v>0</v>
      </c>
      <c r="E37" s="22">
        <f>IF(E33=E35,0,E33-E35)</f>
        <v>0</v>
      </c>
    </row>
    <row r="38" spans="3:6" x14ac:dyDescent="0.25">
      <c r="C38" t="str">
        <f>+C30</f>
        <v>Ensamble</v>
      </c>
      <c r="D38" s="22">
        <f>IF(D33=D35,D34-D35,0)</f>
        <v>0</v>
      </c>
      <c r="E38" s="22">
        <f>IF(E33=E35,E34-E35,0)</f>
        <v>0</v>
      </c>
      <c r="F38" s="22"/>
    </row>
  </sheetData>
  <mergeCells count="2">
    <mergeCell ref="C2:C3"/>
    <mergeCell ref="F2:F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K38"/>
  <sheetViews>
    <sheetView topLeftCell="A7" workbookViewId="0">
      <selection activeCell="C30" sqref="C30"/>
    </sheetView>
  </sheetViews>
  <sheetFormatPr baseColWidth="10" defaultRowHeight="15" x14ac:dyDescent="0.25"/>
  <cols>
    <col min="1" max="1" width="3.85546875" customWidth="1"/>
    <col min="2" max="2" width="2.85546875" customWidth="1"/>
    <col min="3" max="3" width="15.5703125" customWidth="1"/>
    <col min="4" max="4" width="13" customWidth="1"/>
    <col min="5" max="5" width="19.5703125" customWidth="1"/>
    <col min="6" max="6" width="14.85546875" customWidth="1"/>
    <col min="7" max="7" width="2.28515625" customWidth="1"/>
    <col min="8" max="8" width="4.85546875" customWidth="1"/>
    <col min="9" max="9" width="9.140625" customWidth="1"/>
    <col min="10" max="10" width="9.7109375" customWidth="1"/>
    <col min="11" max="11" width="9" customWidth="1"/>
    <col min="12" max="25" width="4.85546875" customWidth="1"/>
  </cols>
  <sheetData>
    <row r="1" spans="3:11" ht="15.75" thickBot="1" x14ac:dyDescent="0.3"/>
    <row r="2" spans="3:11" ht="17.25" customHeight="1" thickBot="1" x14ac:dyDescent="0.3">
      <c r="C2" s="33" t="s">
        <v>1</v>
      </c>
      <c r="D2" s="1" t="s">
        <v>7</v>
      </c>
      <c r="E2" s="1" t="s">
        <v>8</v>
      </c>
      <c r="F2" s="33" t="s">
        <v>0</v>
      </c>
    </row>
    <row r="3" spans="3:11" ht="45.75" customHeight="1" thickTop="1" thickBot="1" x14ac:dyDescent="0.3">
      <c r="C3" s="34"/>
      <c r="D3" s="8" t="s">
        <v>2</v>
      </c>
      <c r="E3" s="9" t="s">
        <v>3</v>
      </c>
      <c r="F3" s="34"/>
    </row>
    <row r="4" spans="3:11" ht="17.25" customHeight="1" thickBot="1" x14ac:dyDescent="0.3">
      <c r="C4" s="4" t="s">
        <v>4</v>
      </c>
      <c r="D4" s="4">
        <v>6</v>
      </c>
      <c r="E4" s="5">
        <v>4</v>
      </c>
      <c r="F4" s="6">
        <v>4000</v>
      </c>
    </row>
    <row r="5" spans="3:11" ht="17.25" customHeight="1" thickBot="1" x14ac:dyDescent="0.3">
      <c r="C5" s="2" t="s">
        <v>5</v>
      </c>
      <c r="D5" s="2">
        <v>2</v>
      </c>
      <c r="E5" s="3">
        <v>3</v>
      </c>
      <c r="F5" s="7">
        <v>2300</v>
      </c>
    </row>
    <row r="6" spans="3:11" ht="16.5" thickBot="1" x14ac:dyDescent="0.3">
      <c r="C6" s="11" t="s">
        <v>19</v>
      </c>
      <c r="D6" s="12">
        <v>18000</v>
      </c>
      <c r="E6" s="13">
        <v>10000</v>
      </c>
      <c r="H6" s="19" t="str">
        <f>+C4</f>
        <v>Fabricación</v>
      </c>
    </row>
    <row r="7" spans="3:11" ht="15.75" x14ac:dyDescent="0.25">
      <c r="C7" s="14"/>
      <c r="D7" s="15"/>
      <c r="E7" s="16"/>
      <c r="H7" s="10" t="s">
        <v>24</v>
      </c>
      <c r="I7" s="27">
        <v>0</v>
      </c>
      <c r="J7" s="23">
        <f>+F4/D4</f>
        <v>666.66666666666663</v>
      </c>
      <c r="K7" s="22">
        <f>IF(+E19="No hay Solución",0,E19)</f>
        <v>280</v>
      </c>
    </row>
    <row r="8" spans="3:11" x14ac:dyDescent="0.25">
      <c r="D8" s="10" t="s">
        <v>11</v>
      </c>
      <c r="E8" s="10" t="s">
        <v>13</v>
      </c>
      <c r="F8" s="10" t="s">
        <v>14</v>
      </c>
      <c r="H8" s="10" t="s">
        <v>25</v>
      </c>
      <c r="I8" s="23">
        <f>+F4/E4</f>
        <v>1000</v>
      </c>
      <c r="J8" s="27">
        <v>0</v>
      </c>
      <c r="K8" s="22">
        <f>IF(+E20="No hay Solución",0,E20)</f>
        <v>580</v>
      </c>
    </row>
    <row r="9" spans="3:11" x14ac:dyDescent="0.25">
      <c r="D9" s="10" t="s">
        <v>12</v>
      </c>
      <c r="E9" s="10" t="s">
        <v>16</v>
      </c>
      <c r="F9" s="10" t="s">
        <v>15</v>
      </c>
      <c r="I9" s="23"/>
      <c r="J9" s="23"/>
      <c r="K9" s="22"/>
    </row>
    <row r="10" spans="3:11" x14ac:dyDescent="0.25">
      <c r="C10" s="19" t="s">
        <v>23</v>
      </c>
      <c r="I10" s="23"/>
      <c r="J10" s="23"/>
      <c r="K10" s="22"/>
    </row>
    <row r="11" spans="3:11" x14ac:dyDescent="0.25">
      <c r="C11" t="str">
        <f>+C4</f>
        <v>Fabricación</v>
      </c>
      <c r="D11" t="str">
        <f>+D4&amp;" X + "&amp;E4&amp;" Y &lt;= "&amp;F4&amp;"         &lt;==&gt; Y &lt;="&amp;F4&amp;"/"&amp;E4&amp;"-"&amp;D4&amp;"/"&amp;E4&amp;" X"</f>
        <v>6 X + 4 Y &lt;= 4000         &lt;==&gt; Y &lt;=4000/4-6/4 X</v>
      </c>
      <c r="H11" s="19" t="str">
        <f>+C12</f>
        <v>Ensamble</v>
      </c>
      <c r="K11" s="22"/>
    </row>
    <row r="12" spans="3:11" x14ac:dyDescent="0.25">
      <c r="C12" t="str">
        <f>+C5</f>
        <v>Ensamble</v>
      </c>
      <c r="D12" t="str">
        <f>+D5&amp;" X + "&amp;E5&amp;" Y &lt;= "&amp;F5&amp;"         &lt;==&gt; Y &lt;="&amp;F5&amp;"/"&amp;E5&amp;"-"&amp;D5&amp;"/"&amp;E5&amp;" X"</f>
        <v>2 X + 3 Y &lt;= 2300         &lt;==&gt; Y &lt;=2300/3-2/3 X</v>
      </c>
      <c r="H12" s="10" t="s">
        <v>24</v>
      </c>
      <c r="I12" s="27">
        <v>0</v>
      </c>
      <c r="J12" s="23">
        <f>+F5/D5</f>
        <v>1150</v>
      </c>
      <c r="K12" s="22">
        <f>IF(+E19="No hay Solución",0,E19)</f>
        <v>280</v>
      </c>
    </row>
    <row r="13" spans="3:11" x14ac:dyDescent="0.25">
      <c r="H13" s="10" t="s">
        <v>25</v>
      </c>
      <c r="I13" s="23">
        <f>+F5/E5</f>
        <v>766.66666666666663</v>
      </c>
      <c r="J13" s="27">
        <v>0</v>
      </c>
      <c r="K13" s="22">
        <f>IF(+E20="No hay Solución",0,E20)</f>
        <v>580</v>
      </c>
    </row>
    <row r="15" spans="3:11" x14ac:dyDescent="0.25">
      <c r="C15" t="str">
        <f>+C11</f>
        <v>Fabricación</v>
      </c>
      <c r="D15" t="str">
        <f>+D8&amp;" X + "&amp;E8&amp;" Y &lt;= "&amp;F8&amp;"         &lt;==&gt; Y &lt;="&amp;F8&amp;"/"&amp;E8&amp;"-"&amp;D8&amp;"/"&amp;E8&amp;" X"</f>
        <v>A X + B Y &lt;= P         &lt;==&gt; Y &lt;=P/B-A/B X</v>
      </c>
    </row>
    <row r="16" spans="3:11" x14ac:dyDescent="0.25">
      <c r="C16" t="str">
        <f>+C12</f>
        <v>Ensamble</v>
      </c>
      <c r="D16" t="str">
        <f>+D9&amp;" X + "&amp;E9&amp;" Y &lt;= "&amp;F9&amp;"         &lt;==&gt; Y &lt;="&amp;F9&amp;"/"&amp;E9&amp;"-"&amp;D9&amp;"/"&amp;E9&amp;" X"</f>
        <v>C X + D Y &lt;= Q         &lt;==&gt; Y &lt;=Q/D-C/D X</v>
      </c>
    </row>
    <row r="19" spans="3:6" x14ac:dyDescent="0.25">
      <c r="C19" t="s">
        <v>17</v>
      </c>
      <c r="D19" s="10" t="s">
        <v>9</v>
      </c>
      <c r="E19" s="24">
        <f>IF(E4*D5&lt;&gt;D4*E5,((E4*F5-E5*F4)/(E4*D5-D4*E5)),"No hay Solución")</f>
        <v>280</v>
      </c>
      <c r="F19" s="30">
        <f>IF(E19&lt;0,0,1)</f>
        <v>1</v>
      </c>
    </row>
    <row r="20" spans="3:6" x14ac:dyDescent="0.25">
      <c r="C20" t="s">
        <v>18</v>
      </c>
      <c r="D20" s="10" t="s">
        <v>10</v>
      </c>
      <c r="E20" s="25">
        <f>IF(D4*E5&lt;&gt;E4*D5,((D4*F5-D5*F4)/(D4*E5-D5*E4)),"No hay Solución")</f>
        <v>580</v>
      </c>
      <c r="F20" s="30">
        <f>IF(E20&lt;0,0,1)</f>
        <v>1</v>
      </c>
    </row>
    <row r="21" spans="3:6" x14ac:dyDescent="0.25">
      <c r="F21" s="32">
        <f>IF(E19="No hay Solución",0,+D6*E19+E6*E20)</f>
        <v>10840000</v>
      </c>
    </row>
    <row r="22" spans="3:6" x14ac:dyDescent="0.25">
      <c r="D22" t="s">
        <v>6</v>
      </c>
      <c r="E22" s="28">
        <f>IF(F19*F20*F21=0,"Sistema Ineficiente",F19*F20*F21)</f>
        <v>10840000</v>
      </c>
    </row>
    <row r="25" spans="3:6" x14ac:dyDescent="0.25">
      <c r="C25" t="str">
        <f>+C4</f>
        <v>Fabricación</v>
      </c>
      <c r="D25" s="18">
        <f>+F4/D4</f>
        <v>666.66666666666663</v>
      </c>
      <c r="E25" s="17">
        <f>+F4/E4</f>
        <v>1000</v>
      </c>
    </row>
    <row r="26" spans="3:6" x14ac:dyDescent="0.25">
      <c r="C26" t="str">
        <f>+C5</f>
        <v>Ensamble</v>
      </c>
      <c r="D26" s="17">
        <f>+F5/D5</f>
        <v>1150</v>
      </c>
      <c r="E26" s="18">
        <f>+F5/E5</f>
        <v>766.66666666666663</v>
      </c>
    </row>
    <row r="27" spans="3:6" x14ac:dyDescent="0.25">
      <c r="C27" t="s">
        <v>20</v>
      </c>
      <c r="D27" s="17">
        <f>MIN(D25,D26)</f>
        <v>666.66666666666663</v>
      </c>
      <c r="E27" s="17">
        <f>MIN(E25,E26)</f>
        <v>766.66666666666663</v>
      </c>
    </row>
    <row r="28" spans="3:6" x14ac:dyDescent="0.25">
      <c r="C28" s="19" t="s">
        <v>21</v>
      </c>
      <c r="E28" s="17"/>
    </row>
    <row r="29" spans="3:6" x14ac:dyDescent="0.25">
      <c r="C29" t="str">
        <f>+C25</f>
        <v>Fabricación</v>
      </c>
      <c r="D29">
        <f>IF(D25=D27,0,D25-D27)</f>
        <v>0</v>
      </c>
      <c r="E29" s="22">
        <f>IF(E25=E27,0,E25-E27)</f>
        <v>233.33333333333337</v>
      </c>
    </row>
    <row r="30" spans="3:6" x14ac:dyDescent="0.25">
      <c r="C30" t="str">
        <f>+C26</f>
        <v>Ensamble</v>
      </c>
      <c r="D30" s="22">
        <f>IF(D25=D27,D26-D27,0)</f>
        <v>483.33333333333337</v>
      </c>
      <c r="E30" s="22">
        <f>IF(E25=E27,E26-E27,0)</f>
        <v>0</v>
      </c>
    </row>
    <row r="32" spans="3:6" x14ac:dyDescent="0.25">
      <c r="C32" s="20" t="s">
        <v>22</v>
      </c>
    </row>
    <row r="33" spans="3:6" x14ac:dyDescent="0.25">
      <c r="C33" t="str">
        <f>+C25</f>
        <v>Fabricación</v>
      </c>
      <c r="D33" s="26">
        <f>+E19</f>
        <v>280</v>
      </c>
      <c r="E33" s="29">
        <f>IF(D33="No hay Solución","Sistema Ineficiente",((F4-(D33*D4))/E4))</f>
        <v>580</v>
      </c>
    </row>
    <row r="34" spans="3:6" x14ac:dyDescent="0.25">
      <c r="C34" t="str">
        <f>+C26</f>
        <v>Ensamble</v>
      </c>
      <c r="D34" s="21">
        <f>+D33</f>
        <v>280</v>
      </c>
      <c r="E34" s="29">
        <f>IF(D34="No hay Solución","Sistema Ineficiente",((F5-(D34*D5))/E5))</f>
        <v>580</v>
      </c>
    </row>
    <row r="35" spans="3:6" x14ac:dyDescent="0.25">
      <c r="C35" t="s">
        <v>20</v>
      </c>
      <c r="D35" s="23">
        <f>MIN(D33,D34)</f>
        <v>280</v>
      </c>
      <c r="E35" s="23">
        <f>MIN(E33,E34)</f>
        <v>580</v>
      </c>
    </row>
    <row r="36" spans="3:6" x14ac:dyDescent="0.25">
      <c r="C36" s="19" t="s">
        <v>21</v>
      </c>
      <c r="E36" s="17"/>
    </row>
    <row r="37" spans="3:6" x14ac:dyDescent="0.25">
      <c r="C37" t="str">
        <f>+C29</f>
        <v>Fabricación</v>
      </c>
      <c r="D37">
        <f>IF(D33=D35,0,D33-D35)</f>
        <v>0</v>
      </c>
      <c r="E37" s="22">
        <f>IF(E33=E35,0,E33-E35)</f>
        <v>0</v>
      </c>
    </row>
    <row r="38" spans="3:6" x14ac:dyDescent="0.25">
      <c r="C38" t="str">
        <f>+C30</f>
        <v>Ensamble</v>
      </c>
      <c r="D38" s="22">
        <f>IF(D33=D35,D34-D35,0)</f>
        <v>0</v>
      </c>
      <c r="E38" s="22">
        <f>IF(E33=E35,E34-E35,0)</f>
        <v>0</v>
      </c>
      <c r="F38" s="22"/>
    </row>
  </sheetData>
  <mergeCells count="2">
    <mergeCell ref="C2:C3"/>
    <mergeCell ref="F2:F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</vt:lpstr>
      <vt:lpstr>2</vt:lpstr>
      <vt:lpstr>4</vt:lpstr>
      <vt:lpstr>3</vt:lpstr>
      <vt:lpstr>5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Montilla</cp:lastModifiedBy>
  <cp:lastPrinted>2012-05-11T23:51:57Z</cp:lastPrinted>
  <dcterms:created xsi:type="dcterms:W3CDTF">2012-05-11T02:07:46Z</dcterms:created>
  <dcterms:modified xsi:type="dcterms:W3CDTF">2013-07-20T21:18:01Z</dcterms:modified>
</cp:coreProperties>
</file>